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50" tabRatio="777" activeTab="0"/>
  </bookViews>
  <sheets>
    <sheet name="Poc.strana" sheetId="1" r:id="rId1"/>
    <sheet name="Sadrzaj_Dinamika" sheetId="2" r:id="rId2"/>
    <sheet name="Trgovina sa snabdevacima" sheetId="3" r:id="rId3"/>
    <sheet name=" Snabdevanje EE" sheetId="4" r:id="rId4"/>
    <sheet name="Prodaja komerc. snab." sheetId="5" r:id="rId5"/>
    <sheet name="Prodaja rez. snab." sheetId="6" r:id="rId6"/>
    <sheet name="Prodaja gar. snab." sheetId="7" r:id="rId7"/>
    <sheet name="Prekogranična razmena" sheetId="8" r:id="rId8"/>
    <sheet name="BrojKrajnjihKupaca " sheetId="9" r:id="rId9"/>
  </sheets>
  <definedNames>
    <definedName name="_xlnm.Print_Area" localSheetId="3">' Snabdevanje EE'!$A$1:$P$127</definedName>
    <definedName name="_xlnm.Print_Area" localSheetId="8">'BrojKrajnjihKupaca '!$A$1:$P$23</definedName>
    <definedName name="_xlnm.Print_Area" localSheetId="0">'Poc.strana'!$A$1:$C$42</definedName>
    <definedName name="_xlnm.Print_Area" localSheetId="7">'Prekogranična razmena'!$A$1:$P$32</definedName>
    <definedName name="_xlnm.Print_Area" localSheetId="6">'Prodaja gar. snab.'!$A$1:$Q$178</definedName>
    <definedName name="_xlnm.Print_Area" localSheetId="4">'Prodaja komerc. snab.'!$A$1:$Q$201</definedName>
    <definedName name="_xlnm.Print_Area" localSheetId="5">'Prodaja rez. snab.'!$A$1:$Q$157</definedName>
    <definedName name="_xlnm.Print_Area" localSheetId="1">'Sadrzaj_Dinamika'!$A$1:$F$19</definedName>
    <definedName name="_xlnm.Print_Area" localSheetId="2">'Trgovina sa snabdevacima'!$A$1:$P$42</definedName>
    <definedName name="_xlnm.Print_Titles" localSheetId="3">' Snabdevanje EE'!$1:$76</definedName>
    <definedName name="_xlnm.Print_Titles" localSheetId="8">'BrojKrajnjihKupaca '!$1:$9</definedName>
    <definedName name="_xlnm.Print_Titles" localSheetId="4">'Prodaja komerc. snab.'!$94:$98</definedName>
    <definedName name="_xlnm.Print_Titles" localSheetId="5">'Prodaja rez. snab.'!$74:$78</definedName>
    <definedName name="_xlnm.Print_Titles" localSheetId="1">'Sadrzaj_Dinamika'!$7:$11</definedName>
    <definedName name="_xlnm.Print_Titles" localSheetId="2">'Trgovina sa snabdevacima'!$1:$9</definedName>
  </definedNames>
  <calcPr fullCalcOnLoad="1"/>
</workbook>
</file>

<file path=xl/sharedStrings.xml><?xml version="1.0" encoding="utf-8"?>
<sst xmlns="http://schemas.openxmlformats.org/spreadsheetml/2006/main" count="1916" uniqueCount="507">
  <si>
    <t>АГЕНЦИЈА ЗА ЕНЕРГЕТИКУ РЕПУБЛИКЕ СРБИЈЕ</t>
  </si>
  <si>
    <t xml:space="preserve">Дистрибуција електричне енергије </t>
  </si>
  <si>
    <t>* Телефон:</t>
  </si>
  <si>
    <t>* Телефакс:</t>
  </si>
  <si>
    <t xml:space="preserve">Управљање дистрибутивним системом за електричну енергију </t>
  </si>
  <si>
    <t>Трговина на мало електричном енергијом за потребе тарифних купаца</t>
  </si>
  <si>
    <t>* Електронска пошта:</t>
  </si>
  <si>
    <t>Назив енергетског субјекта:</t>
  </si>
  <si>
    <t>Особа за контакт:</t>
  </si>
  <si>
    <t>Подаци за контакт:</t>
  </si>
  <si>
    <t xml:space="preserve">Напомена: </t>
  </si>
  <si>
    <t>Тражени подаци се уносе у ћелије обојене жутом бојом</t>
  </si>
  <si>
    <t>Седиште и адреса:</t>
  </si>
  <si>
    <t>Датум обраде:</t>
  </si>
  <si>
    <t>Агенција за енергетику Републике Србије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</si>
  <si>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</si>
  <si>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</si>
  <si>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</si>
  <si>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</si>
  <si>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</si>
  <si>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</si>
  <si>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</si>
  <si>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</si>
  <si>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</si>
  <si>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</si>
  <si>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</si>
  <si>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</si>
  <si>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Укупно</t>
  </si>
  <si>
    <t>Електрична енергија
 [MWh]</t>
  </si>
  <si>
    <t>1.1</t>
  </si>
  <si>
    <t>1.2</t>
  </si>
  <si>
    <t>1.3</t>
  </si>
  <si>
    <t>1.4</t>
  </si>
  <si>
    <t>2.1</t>
  </si>
  <si>
    <t>2.2</t>
  </si>
  <si>
    <t>ПРЕГЛЕД ТАБЕЛА ЗА ДОСТАВЉАЊЕ ИНФОРМАЦИЈА</t>
  </si>
  <si>
    <t>Редни број</t>
  </si>
  <si>
    <t>Назив табеле</t>
  </si>
  <si>
    <t>Рок за достављање података Агенцији</t>
  </si>
  <si>
    <t>Форма у којој се доставља</t>
  </si>
  <si>
    <t>Електронски</t>
  </si>
  <si>
    <t xml:space="preserve">Напомене: </t>
  </si>
  <si>
    <t>ВИСОКИ НАПОН - (110kV) НА ПРЕНОСУ</t>
  </si>
  <si>
    <t>ВИСОКИ НАПОН - (110kV)  НА ДИСТРИБУЦИЈИ</t>
  </si>
  <si>
    <t>Средњи напон  -  (35 kV)</t>
  </si>
  <si>
    <t>Средњи напон  -  (10/20 kV)</t>
  </si>
  <si>
    <t>НИСКИ НАПОН  (0,4 kV I степен)</t>
  </si>
  <si>
    <t>ШП - Комерцијала и остали (0,4 kV II степен)</t>
  </si>
  <si>
    <t>ШП - домаћинство</t>
  </si>
  <si>
    <t>ЈАВНО ОСВЕТЉЕЊЕ</t>
  </si>
  <si>
    <t>1.5</t>
  </si>
  <si>
    <t>2.3</t>
  </si>
  <si>
    <t>2.4</t>
  </si>
  <si>
    <t>2.5</t>
  </si>
  <si>
    <t>2.6</t>
  </si>
  <si>
    <t>2.7</t>
  </si>
  <si>
    <t>1.6</t>
  </si>
  <si>
    <t>Продато крајњим купцима у Србији</t>
  </si>
  <si>
    <t>Транзит</t>
  </si>
  <si>
    <t xml:space="preserve">Улаз на границама </t>
  </si>
  <si>
    <t xml:space="preserve">      Црна Гора-Србија</t>
  </si>
  <si>
    <t xml:space="preserve">      Босна и Херцеговина-Србија</t>
  </si>
  <si>
    <t xml:space="preserve">      Хрватска-Србија</t>
  </si>
  <si>
    <t xml:space="preserve">      Мађарска-Србија</t>
  </si>
  <si>
    <t xml:space="preserve">      Румунија-Србија</t>
  </si>
  <si>
    <t xml:space="preserve">      Бугарска-Србија</t>
  </si>
  <si>
    <t>1.7</t>
  </si>
  <si>
    <t xml:space="preserve">      Македонија-Србија</t>
  </si>
  <si>
    <t>1.8</t>
  </si>
  <si>
    <t xml:space="preserve">      Албанија-Србија</t>
  </si>
  <si>
    <t xml:space="preserve">Излаз на границама </t>
  </si>
  <si>
    <t xml:space="preserve">      Србија-Црна Гора</t>
  </si>
  <si>
    <t xml:space="preserve">      Србија-Босна и Херцеговина</t>
  </si>
  <si>
    <t xml:space="preserve">      Србија-Хрватска</t>
  </si>
  <si>
    <t xml:space="preserve">      Србија-Мађарска</t>
  </si>
  <si>
    <t xml:space="preserve">      Србија-Румунија</t>
  </si>
  <si>
    <t xml:space="preserve">      Србија-Бугарска</t>
  </si>
  <si>
    <t xml:space="preserve">      Србија-Македонија</t>
  </si>
  <si>
    <t>2.8</t>
  </si>
  <si>
    <t xml:space="preserve">      Србија-Албанија</t>
  </si>
  <si>
    <t>Напомена:</t>
  </si>
  <si>
    <t>Тражени подаци се односе на пријављене и потврђене програме прекограничних размена електричне енергије.</t>
  </si>
  <si>
    <t>Размена са КиМ</t>
  </si>
  <si>
    <t>У складу са Инструкцијом у вези са применом царинског поступка на прекогранични промет електричне енергије и у вези са применом царинског и пореског поступка на промет електричне енергије преко административне линије са Аутономном покрајином Косово и Метохија :</t>
  </si>
  <si>
    <t>3 Транзит односи се на електричну енергију која је исказана у Извештају о транзиту електричне енергије (Образац 3),</t>
  </si>
  <si>
    <t>Одступање балансне групе (негативан дебаланс)</t>
  </si>
  <si>
    <t>Одступање балансне групе (позитиван дебаланс)</t>
  </si>
  <si>
    <t>3.1</t>
  </si>
  <si>
    <t>Предато КиМ</t>
  </si>
  <si>
    <t>3.2</t>
  </si>
  <si>
    <t>2.2.1</t>
  </si>
  <si>
    <t>2.2.2</t>
  </si>
  <si>
    <t>2.2.3</t>
  </si>
  <si>
    <t>Извоз ел.ен купљене у Србији без КиМ</t>
  </si>
  <si>
    <t xml:space="preserve">Купљено у Србији за потребе на КиМ </t>
  </si>
  <si>
    <t>2.6 Извоз се односи на електричну енергију која је исказана у Извештају о извозу електричне енергије (Образац 2) умањена за електричну енергију купљену на КиМ.</t>
  </si>
  <si>
    <t>2.7 Односи се на електричну енергију која је купљена у Србији за потребе КиМ</t>
  </si>
  <si>
    <t>ПРЕКОГРАНИЧНА РАЗМЕНА</t>
  </si>
  <si>
    <t xml:space="preserve">БРОЈ СНАБДЕВАНИХ КУПАЦА И МЕРНИХ МЕСТА </t>
  </si>
  <si>
    <t>Купљено од осталих произвођача</t>
  </si>
  <si>
    <t>Купљено од других снабдевача у Србији</t>
  </si>
  <si>
    <t>Продато другим снабдевачима</t>
  </si>
  <si>
    <t>Купљено на КиМ за потребе у Србији</t>
  </si>
  <si>
    <t>2.3.1</t>
  </si>
  <si>
    <t>2.3.2</t>
  </si>
  <si>
    <t>-за надокнаду губитака</t>
  </si>
  <si>
    <t xml:space="preserve">Продато ОПС </t>
  </si>
  <si>
    <t>-за сопствену потрошњу</t>
  </si>
  <si>
    <t>2.4.1</t>
  </si>
  <si>
    <t>2.4.2</t>
  </si>
  <si>
    <t xml:space="preserve">Продато ОДС </t>
  </si>
  <si>
    <t>2.9</t>
  </si>
  <si>
    <t>Укупно (2.1-2.9)</t>
  </si>
  <si>
    <t>1.6 Односи се на електричну енергију која је купљена у КиМ за потребе Србије</t>
  </si>
  <si>
    <t>1.5 Увезено за потребе Србије се односи на електричну енергију која је исказана у Извештају о увозу електричне енергије (Образац 1) умањена за енергију која остаје на КиМ,</t>
  </si>
  <si>
    <t>-на резервном снабдевању</t>
  </si>
  <si>
    <t>-на гарантованом (јавном) снабдевању</t>
  </si>
  <si>
    <t>-на комерцијалном снабдевању</t>
  </si>
  <si>
    <t>2.2.3.1</t>
  </si>
  <si>
    <t>2.2.3.2</t>
  </si>
  <si>
    <t>2.2.3.3</t>
  </si>
  <si>
    <t>2.2.3.4</t>
  </si>
  <si>
    <t>2.2.3.5</t>
  </si>
  <si>
    <t>2.2.3.6</t>
  </si>
  <si>
    <t>Високи напон - (110kV) на преносу</t>
  </si>
  <si>
    <t>Високи напон - (110kV)  на дистрибуцији</t>
  </si>
  <si>
    <t>Ниски напон  (0,4 kV I степен)</t>
  </si>
  <si>
    <t>Јавно осветљење</t>
  </si>
  <si>
    <t>Комерцијално снабдевање</t>
  </si>
  <si>
    <t>Укупно (1.1-1.8)</t>
  </si>
  <si>
    <t>Производња у истом вертикално интегрисаном предузећу</t>
  </si>
  <si>
    <t>За потребе у вертикално интегрисаном предузећу</t>
  </si>
  <si>
    <t>Преузето са КиМ</t>
  </si>
  <si>
    <t>Балансни механизам</t>
  </si>
  <si>
    <t>Ангажована балансна енергија  смер наниже</t>
  </si>
  <si>
    <t>Ангажована балансна енергија  смер навише</t>
  </si>
  <si>
    <t>2.9.1</t>
  </si>
  <si>
    <t>2.9.2</t>
  </si>
  <si>
    <t>1.8.1</t>
  </si>
  <si>
    <t>1.8.2</t>
  </si>
  <si>
    <t>У складу са правилима која регулишу доделу расположивих прекограничних преносних капацитета на границама регулационе области РС и балансирање планова рада учесника на тржишту донетим од стране ЈП ЕМС-а:</t>
  </si>
  <si>
    <t>1.8.2 и 2.9.2 Ангажована балансна енергија обрачунато од стране ЈП ЕМС.</t>
  </si>
  <si>
    <t>1.8.1 и 2.9.1 Одступање балансне групе обрачунато од стране ЈП ЕМС.</t>
  </si>
  <si>
    <t>Делатности:</t>
  </si>
  <si>
    <t>Крајњи купци</t>
  </si>
  <si>
    <t>2.2.2.1</t>
  </si>
  <si>
    <t>2.2.2.2</t>
  </si>
  <si>
    <t xml:space="preserve">Увезено </t>
  </si>
  <si>
    <t>-малим купцима</t>
  </si>
  <si>
    <t>-домаћинствима</t>
  </si>
  <si>
    <t>Број мерних места</t>
  </si>
  <si>
    <t>Купљено на организованом тржишту</t>
  </si>
  <si>
    <t>ШП - домаћинства</t>
  </si>
  <si>
    <t>Продато на организованом тржишту</t>
  </si>
  <si>
    <t xml:space="preserve">СНАБДЕВАЊЕ ЕЛЕКТРИЧНОМ ЕНЕРГИЈОМ  </t>
  </si>
  <si>
    <t>Период извештавања (т)*:</t>
  </si>
  <si>
    <t>Период извештавања (т)* је период од почетка године до краја периода.</t>
  </si>
  <si>
    <t xml:space="preserve">    -број купаца који имају право на гарантовано снабдевање </t>
  </si>
  <si>
    <t xml:space="preserve">-    -број купаца који немају право на гарантовано снабдевање </t>
  </si>
  <si>
    <t>1.9</t>
  </si>
  <si>
    <t>1.10</t>
  </si>
  <si>
    <t>1.11</t>
  </si>
  <si>
    <t>1.12</t>
  </si>
  <si>
    <t>1.13</t>
  </si>
  <si>
    <t>1.14</t>
  </si>
  <si>
    <t>2.10</t>
  </si>
  <si>
    <t>2.11</t>
  </si>
  <si>
    <t>2.12</t>
  </si>
  <si>
    <t>2.13</t>
  </si>
  <si>
    <t>2.14</t>
  </si>
  <si>
    <t>1.1-1.14 Подаци се односе за сваког снабдевача појединачно са одговарајућом количином енергије</t>
  </si>
  <si>
    <t>2.1-2.14 Подаци се односе за сваког снабдевача појединачно са одговарајућом количином енергије</t>
  </si>
  <si>
    <t>Период:</t>
  </si>
  <si>
    <t xml:space="preserve">Купљено од других снабдевача у Србији / Електрична енергија [MWh]   (1.1-1.14) </t>
  </si>
  <si>
    <t>Снабдевач / Снабдевач на велико</t>
  </si>
  <si>
    <t>Продато другим снабдевачима у Србији / Електрична енергија [MWh]  (2.1-2.14)</t>
  </si>
  <si>
    <t>Ниски напон  (0,4 kV I степен) који нису мали купци</t>
  </si>
  <si>
    <t>Ниски напон  (0,4 kV I степен) мали купци</t>
  </si>
  <si>
    <t>ШП - Комерцијала и остали - мали купци</t>
  </si>
  <si>
    <t>ШП - Комерцијала и остали - који нису мали купци</t>
  </si>
  <si>
    <t>2.2.3.5.1</t>
  </si>
  <si>
    <t>2.2.3.5.2</t>
  </si>
  <si>
    <t>Средњи напон</t>
  </si>
  <si>
    <t>2.2.3.3.1</t>
  </si>
  <si>
    <t>2.2.3.3.2</t>
  </si>
  <si>
    <t>2.2.3.4.1</t>
  </si>
  <si>
    <t>2.2.3.4.2</t>
  </si>
  <si>
    <t>Широка потрошња</t>
  </si>
  <si>
    <t>2.2.3.5.1.1</t>
  </si>
  <si>
    <t>2.2.3.5.1.2</t>
  </si>
  <si>
    <t>Купљено од ОПС за потребе компензације</t>
  </si>
  <si>
    <t>Електрична енергија
 [000 динара]</t>
  </si>
  <si>
    <t>ЕТ-6-1</t>
  </si>
  <si>
    <t>СНАБДЕВАЊЕ ЕЛЕКТРИЧНОМ ЕНЕРГИЈОМ</t>
  </si>
  <si>
    <t>Елементи</t>
  </si>
  <si>
    <t>Једин. мере</t>
  </si>
  <si>
    <t>Износи по месецима и укупно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</si>
  <si>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</si>
  <si>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</si>
  <si>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</si>
  <si>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</si>
  <si>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</si>
  <si>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</si>
  <si>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</si>
  <si>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</si>
  <si>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</si>
  <si>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</si>
  <si>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</si>
  <si>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</si>
  <si>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I - XII</t>
  </si>
  <si>
    <t>1</t>
  </si>
  <si>
    <t>Укупно фактурисано (без ПДВ и акцизе)</t>
  </si>
  <si>
    <t>000 дин.</t>
  </si>
  <si>
    <t>1.1.1</t>
  </si>
  <si>
    <t xml:space="preserve">  од тога услуга преноса</t>
  </si>
  <si>
    <t>1.1.2</t>
  </si>
  <si>
    <t xml:space="preserve">  од тога накнада за обновљиве изворе</t>
  </si>
  <si>
    <t>1.1.3</t>
  </si>
  <si>
    <t xml:space="preserve">  од тога електрична енергија</t>
  </si>
  <si>
    <t>2</t>
  </si>
  <si>
    <t>2.1.1</t>
  </si>
  <si>
    <t xml:space="preserve">  од тога услуга дистрибуције</t>
  </si>
  <si>
    <t>2.1.2</t>
  </si>
  <si>
    <t>2.1.3</t>
  </si>
  <si>
    <t>3</t>
  </si>
  <si>
    <t xml:space="preserve">СРЕДЊИ НАПОН (35 kV + 10(20) kV) </t>
  </si>
  <si>
    <t>3.1.1</t>
  </si>
  <si>
    <t>3.1.2</t>
  </si>
  <si>
    <t>3.1.3</t>
  </si>
  <si>
    <t>3.а</t>
  </si>
  <si>
    <t>3.а.1</t>
  </si>
  <si>
    <t>3.а.1.1</t>
  </si>
  <si>
    <t>3.а.1.2.</t>
  </si>
  <si>
    <t>3.а.1.3</t>
  </si>
  <si>
    <t>3.б</t>
  </si>
  <si>
    <t>3.б.1</t>
  </si>
  <si>
    <t>3.б.1.1</t>
  </si>
  <si>
    <t>3.б.1.2</t>
  </si>
  <si>
    <t>3.б.1.3</t>
  </si>
  <si>
    <t>4</t>
  </si>
  <si>
    <t xml:space="preserve">НИСКИ НАПОН УКУПНО (0,4 kV I степен) </t>
  </si>
  <si>
    <t>4.1</t>
  </si>
  <si>
    <t>4.1.1</t>
  </si>
  <si>
    <t>4.1.2</t>
  </si>
  <si>
    <t>4.1.3</t>
  </si>
  <si>
    <t>4.а</t>
  </si>
  <si>
    <t>НИСКИ НАПОН који нису мали купци  (0,4 kV I ст)</t>
  </si>
  <si>
    <t>4.а.1</t>
  </si>
  <si>
    <t>4.а.1.1</t>
  </si>
  <si>
    <t>4.а.1.2.</t>
  </si>
  <si>
    <t>4.а.1.3</t>
  </si>
  <si>
    <t>4.б</t>
  </si>
  <si>
    <t>НИСКИ НАПОН мали купци  (0,4 kV I ст)</t>
  </si>
  <si>
    <t>4.б.1</t>
  </si>
  <si>
    <t>4.б.1.1</t>
  </si>
  <si>
    <t>4.б.1.2</t>
  </si>
  <si>
    <t>4.б.1.3</t>
  </si>
  <si>
    <t>5</t>
  </si>
  <si>
    <t xml:space="preserve">ШИРОКА ПОТРОШЊА </t>
  </si>
  <si>
    <t>5.1</t>
  </si>
  <si>
    <t>5.1.1</t>
  </si>
  <si>
    <t>5.1.2</t>
  </si>
  <si>
    <t>5.1.3</t>
  </si>
  <si>
    <t>5.а</t>
  </si>
  <si>
    <t>ШП - Комерцијала и остали УКУПНО (0,4 kV II степен)</t>
  </si>
  <si>
    <t>5.а.1</t>
  </si>
  <si>
    <t>5.а.1.1</t>
  </si>
  <si>
    <t>5.а.1.2.</t>
  </si>
  <si>
    <t>5.а.1.3</t>
  </si>
  <si>
    <t>ШП - Комерцијала и остали који нису мали купци  (0,4 kV II ст)</t>
  </si>
  <si>
    <t>5.а.1.1.1</t>
  </si>
  <si>
    <t>5.а.1.1.2</t>
  </si>
  <si>
    <t>5.а.1.1.3</t>
  </si>
  <si>
    <t>5.а.2</t>
  </si>
  <si>
    <t>ШП - Комерцијала и остали мали купци  (0,4 kV II ст)</t>
  </si>
  <si>
    <t>5.а.2.1</t>
  </si>
  <si>
    <t>5.а.2.1.1</t>
  </si>
  <si>
    <t>5.а.2.1.2</t>
  </si>
  <si>
    <t>5.а.2.1.3</t>
  </si>
  <si>
    <t>5.б</t>
  </si>
  <si>
    <t>5.б.1</t>
  </si>
  <si>
    <t>5.б.1.1</t>
  </si>
  <si>
    <t>5.б.1.2</t>
  </si>
  <si>
    <t>5.б.1.3</t>
  </si>
  <si>
    <t>6</t>
  </si>
  <si>
    <t>6.1</t>
  </si>
  <si>
    <t>6.1.1</t>
  </si>
  <si>
    <t>6.1.2</t>
  </si>
  <si>
    <t>6.1.3</t>
  </si>
  <si>
    <t>7</t>
  </si>
  <si>
    <t>УКУПНО ДИСТРИБУЦИЈА</t>
  </si>
  <si>
    <t>7.1</t>
  </si>
  <si>
    <t>7.1.1</t>
  </si>
  <si>
    <t>7.1.2</t>
  </si>
  <si>
    <t>7.1.3</t>
  </si>
  <si>
    <t>8</t>
  </si>
  <si>
    <t>УКУПНО ПРЕНОС И ДИСТРИБУЦИЈА</t>
  </si>
  <si>
    <t>8.1</t>
  </si>
  <si>
    <t>8.1.1</t>
  </si>
  <si>
    <t>8.1.2</t>
  </si>
  <si>
    <t>8.1.3</t>
  </si>
  <si>
    <t>Количине по месецима и укупно</t>
  </si>
  <si>
    <t xml:space="preserve">Активна енергија </t>
  </si>
  <si>
    <t>MWh</t>
  </si>
  <si>
    <t>Цене по месецима и укупно</t>
  </si>
  <si>
    <t xml:space="preserve"> 1.1</t>
  </si>
  <si>
    <t xml:space="preserve">Укупна цена </t>
  </si>
  <si>
    <t>дин/kWh</t>
  </si>
  <si>
    <t xml:space="preserve"> 1.2</t>
  </si>
  <si>
    <t>Цена преноса</t>
  </si>
  <si>
    <t xml:space="preserve"> 1.3</t>
  </si>
  <si>
    <t>Цена електричне енергије</t>
  </si>
  <si>
    <t xml:space="preserve"> 2.1</t>
  </si>
  <si>
    <t xml:space="preserve"> 2.2</t>
  </si>
  <si>
    <t>Цена дистрибуције</t>
  </si>
  <si>
    <t xml:space="preserve"> 2.3</t>
  </si>
  <si>
    <t xml:space="preserve"> 3.1</t>
  </si>
  <si>
    <t xml:space="preserve"> 3.2</t>
  </si>
  <si>
    <t xml:space="preserve"> 3.3</t>
  </si>
  <si>
    <t xml:space="preserve"> 3.а.1</t>
  </si>
  <si>
    <t xml:space="preserve"> 3.а.2</t>
  </si>
  <si>
    <t xml:space="preserve"> 3.а.3</t>
  </si>
  <si>
    <t xml:space="preserve"> 3.б.1</t>
  </si>
  <si>
    <t xml:space="preserve"> 3.б.2</t>
  </si>
  <si>
    <t xml:space="preserve"> 3.б.3</t>
  </si>
  <si>
    <t xml:space="preserve"> 4.1</t>
  </si>
  <si>
    <t xml:space="preserve"> 4.2</t>
  </si>
  <si>
    <t xml:space="preserve"> 4.3</t>
  </si>
  <si>
    <t xml:space="preserve"> 4.а.1</t>
  </si>
  <si>
    <t xml:space="preserve"> 4.а.2</t>
  </si>
  <si>
    <t xml:space="preserve"> 4.а.3</t>
  </si>
  <si>
    <t xml:space="preserve"> 4.б.1</t>
  </si>
  <si>
    <t xml:space="preserve"> 4.б.2</t>
  </si>
  <si>
    <t xml:space="preserve"> 4.б.3</t>
  </si>
  <si>
    <t xml:space="preserve"> 5.1</t>
  </si>
  <si>
    <t xml:space="preserve"> 5.2</t>
  </si>
  <si>
    <t xml:space="preserve"> 5.3</t>
  </si>
  <si>
    <t xml:space="preserve"> 5.а.1</t>
  </si>
  <si>
    <t xml:space="preserve"> 5.а.2</t>
  </si>
  <si>
    <t xml:space="preserve"> 5.а.3</t>
  </si>
  <si>
    <t xml:space="preserve"> 5.а.1.1</t>
  </si>
  <si>
    <t xml:space="preserve"> 5.а.1.2</t>
  </si>
  <si>
    <t xml:space="preserve"> 5.а.1.3</t>
  </si>
  <si>
    <t xml:space="preserve"> 5.а.2.1</t>
  </si>
  <si>
    <t xml:space="preserve"> 5.а.2.2</t>
  </si>
  <si>
    <t xml:space="preserve"> 5.а.2.3</t>
  </si>
  <si>
    <t>5.б.2</t>
  </si>
  <si>
    <t xml:space="preserve"> 5.б.2.1</t>
  </si>
  <si>
    <t xml:space="preserve"> 5.б.2.2</t>
  </si>
  <si>
    <t xml:space="preserve"> 5.б.2.3</t>
  </si>
  <si>
    <t xml:space="preserve"> 6.1</t>
  </si>
  <si>
    <t xml:space="preserve"> 6.2</t>
  </si>
  <si>
    <t xml:space="preserve"> 6.3</t>
  </si>
  <si>
    <t xml:space="preserve"> 7.1</t>
  </si>
  <si>
    <t xml:space="preserve"> 7.2</t>
  </si>
  <si>
    <t xml:space="preserve"> 7.3</t>
  </si>
  <si>
    <t xml:space="preserve"> 8.1</t>
  </si>
  <si>
    <t xml:space="preserve"> 8.2</t>
  </si>
  <si>
    <t xml:space="preserve"> 8.3</t>
  </si>
  <si>
    <t xml:space="preserve"> 5.б.1</t>
  </si>
  <si>
    <t xml:space="preserve"> 5.б.2</t>
  </si>
  <si>
    <t xml:space="preserve"> 5.б.3</t>
  </si>
  <si>
    <t xml:space="preserve"> Износи по месецима и укупно</t>
  </si>
  <si>
    <t>КУПЦИ СА МЕРЕЊЕМ СНАГЕ</t>
  </si>
  <si>
    <t>Измерена месечна максимална снага</t>
  </si>
  <si>
    <t>1.2.1</t>
  </si>
  <si>
    <t>Одобрена снага за обрачун приступа</t>
  </si>
  <si>
    <t>1.2.2</t>
  </si>
  <si>
    <t>Прекомерно преузета снага</t>
  </si>
  <si>
    <t>1.3.1</t>
  </si>
  <si>
    <t xml:space="preserve">  - Виша тарифа</t>
  </si>
  <si>
    <t>1.3.2</t>
  </si>
  <si>
    <t xml:space="preserve">  - Нижа тарифа</t>
  </si>
  <si>
    <t xml:space="preserve">Укупна реактивна енергија </t>
  </si>
  <si>
    <t>1.4.1</t>
  </si>
  <si>
    <r>
      <t>Реактивна енергија (cos</t>
    </r>
    <r>
      <rPr>
        <sz val="10"/>
        <color indexed="18"/>
        <rFont val="Symbol"/>
        <family val="1"/>
      </rPr>
      <t>j</t>
    </r>
    <r>
      <rPr>
        <sz val="10"/>
        <color indexed="18"/>
        <rFont val="Arial Narrow"/>
        <family val="2"/>
      </rPr>
      <t>≥0,95)</t>
    </r>
  </si>
  <si>
    <t>1.4.2</t>
  </si>
  <si>
    <r>
      <t>Прекомерна реактивна енергија (cos</t>
    </r>
    <r>
      <rPr>
        <sz val="10"/>
        <color indexed="18"/>
        <rFont val="Symbol"/>
        <family val="1"/>
      </rPr>
      <t>j</t>
    </r>
    <r>
      <rPr>
        <sz val="10"/>
        <color indexed="18"/>
        <rFont val="Arial Narrow"/>
        <family val="2"/>
      </rPr>
      <t>&lt;0,95)</t>
    </r>
  </si>
  <si>
    <t xml:space="preserve">СТРУКТУРА НИСКИ НАПОН (0,4 kV I степен) </t>
  </si>
  <si>
    <t>1.а</t>
  </si>
  <si>
    <t>1.а.1</t>
  </si>
  <si>
    <t>1.а.2</t>
  </si>
  <si>
    <t>1.а.3</t>
  </si>
  <si>
    <t>КУПЦИ БЕЗ МЕРЕЊА СНАГЕ</t>
  </si>
  <si>
    <t xml:space="preserve">СТРУКТУРА ШИРОКА ПОТРОШЊА </t>
  </si>
  <si>
    <t>2.а</t>
  </si>
  <si>
    <t>2.а.1</t>
  </si>
  <si>
    <t>2.а.2</t>
  </si>
  <si>
    <t>2.а.3</t>
  </si>
  <si>
    <t>ШП -Комерцијала и остали (0,4 kV II степен)</t>
  </si>
  <si>
    <t xml:space="preserve"> Једнотарифни</t>
  </si>
  <si>
    <t>Обрачунска снага</t>
  </si>
  <si>
    <t>2.1.3.1</t>
  </si>
  <si>
    <t xml:space="preserve">     -     Зелена</t>
  </si>
  <si>
    <t>2.1.3.2</t>
  </si>
  <si>
    <t xml:space="preserve">     -     Зелена  - јавна и заједн. потрошња</t>
  </si>
  <si>
    <t>2.1.3.3</t>
  </si>
  <si>
    <t xml:space="preserve">     -     Плава</t>
  </si>
  <si>
    <t>2.1.3.4</t>
  </si>
  <si>
    <t xml:space="preserve">     -     Плава  - јавна и заједн. потрошња</t>
  </si>
  <si>
    <t>2.1.3.5</t>
  </si>
  <si>
    <t xml:space="preserve">     -     Црвена</t>
  </si>
  <si>
    <t>Двотарифни</t>
  </si>
  <si>
    <t>2.1.4</t>
  </si>
  <si>
    <t>2.1.5</t>
  </si>
  <si>
    <t>2.1.6</t>
  </si>
  <si>
    <t>2.1.6.1</t>
  </si>
  <si>
    <t xml:space="preserve">    -     Зелена</t>
  </si>
  <si>
    <t>2.1.6.2</t>
  </si>
  <si>
    <t xml:space="preserve">         - Виша тарифа</t>
  </si>
  <si>
    <t>2.1.6.3</t>
  </si>
  <si>
    <t xml:space="preserve">     - ВТ - јавна и заједничка потрошња</t>
  </si>
  <si>
    <t>2.1.6.4</t>
  </si>
  <si>
    <t xml:space="preserve">         - Нижа тарифа</t>
  </si>
  <si>
    <t>2.1.6.5</t>
  </si>
  <si>
    <t xml:space="preserve">      - НТ - јавна и заједничка потрошња</t>
  </si>
  <si>
    <t>2.1.6.6</t>
  </si>
  <si>
    <t>2.1.6.7</t>
  </si>
  <si>
    <t>2.1.6.8</t>
  </si>
  <si>
    <t>2.1.6.9</t>
  </si>
  <si>
    <t>2.1.6.10</t>
  </si>
  <si>
    <t>2.1.6.11</t>
  </si>
  <si>
    <t>2.1.6.12</t>
  </si>
  <si>
    <t xml:space="preserve">                            - Виша тарифа</t>
  </si>
  <si>
    <t>2.1.6.13</t>
  </si>
  <si>
    <t xml:space="preserve">                            - Нижа тарифа</t>
  </si>
  <si>
    <t>СТРУКТУРА ШП -Комерцијала и остали (0,4 kV II степен)</t>
  </si>
  <si>
    <t>2.1.а</t>
  </si>
  <si>
    <t>2.1.а.1</t>
  </si>
  <si>
    <t>2.1.а.2</t>
  </si>
  <si>
    <t>2.1.а.3</t>
  </si>
  <si>
    <t xml:space="preserve">                     -     Зелена</t>
  </si>
  <si>
    <t xml:space="preserve">                     -     Плава</t>
  </si>
  <si>
    <t xml:space="preserve">                     -     Црвена</t>
  </si>
  <si>
    <t>2.2.4</t>
  </si>
  <si>
    <t>2.2.5</t>
  </si>
  <si>
    <t>2.2.6</t>
  </si>
  <si>
    <t>2.2.6.1</t>
  </si>
  <si>
    <t>2.2.6.2</t>
  </si>
  <si>
    <t>2.2.6.3</t>
  </si>
  <si>
    <t>2.2.6.4</t>
  </si>
  <si>
    <t>2.2.6.5</t>
  </si>
  <si>
    <t>2.2.6.6</t>
  </si>
  <si>
    <t>2.2.6.7</t>
  </si>
  <si>
    <t>2.2.6.8</t>
  </si>
  <si>
    <t>2.2.6.9</t>
  </si>
  <si>
    <t>СТРУКТУРА ШП - домаћинство</t>
  </si>
  <si>
    <t>2.2.а</t>
  </si>
  <si>
    <t>2.2.а.1</t>
  </si>
  <si>
    <t>2.2.а.2</t>
  </si>
  <si>
    <t>2.2.а.3</t>
  </si>
  <si>
    <t>Управљана потрошња</t>
  </si>
  <si>
    <t>2.2.7</t>
  </si>
  <si>
    <t>2.2.8</t>
  </si>
  <si>
    <t>2.2.9</t>
  </si>
  <si>
    <t>2.2.9.1</t>
  </si>
  <si>
    <t>2.2.9.2</t>
  </si>
  <si>
    <t>2.2.9.3</t>
  </si>
  <si>
    <t>2.2.9.4</t>
  </si>
  <si>
    <t>2.2.9.5</t>
  </si>
  <si>
    <t>2.2.9.6</t>
  </si>
  <si>
    <t>2.2.9.7</t>
  </si>
  <si>
    <t>2.2.9.8</t>
  </si>
  <si>
    <t>2.2.9.9</t>
  </si>
  <si>
    <t>ДУТ</t>
  </si>
  <si>
    <t>2.2.10</t>
  </si>
  <si>
    <t>2.2.11</t>
  </si>
  <si>
    <t>2.2.12</t>
  </si>
  <si>
    <t>2.2.12.1</t>
  </si>
  <si>
    <t>2.2.12.2</t>
  </si>
  <si>
    <t>2.2.12.3</t>
  </si>
  <si>
    <t>` ЈАВНО ОСВЕТЉЕЊЕ</t>
  </si>
  <si>
    <t>Јавна расвета</t>
  </si>
  <si>
    <t>Број мерних/обрачунских места</t>
  </si>
  <si>
    <t>Светлеће рекламе</t>
  </si>
  <si>
    <t>3.2.1</t>
  </si>
  <si>
    <t>Број рекламних паноа</t>
  </si>
  <si>
    <t>3.2.2</t>
  </si>
  <si>
    <t>СТРУКТУРА ЈАВНО ОСВЕТЉЕЊЕ</t>
  </si>
  <si>
    <t>3.1.а</t>
  </si>
  <si>
    <t>3.1.а.1</t>
  </si>
  <si>
    <t>3.1.а.2</t>
  </si>
  <si>
    <t>3.1.а.3</t>
  </si>
  <si>
    <t>УКУПНО</t>
  </si>
  <si>
    <t>4.1.а</t>
  </si>
  <si>
    <t>4.1.а.1</t>
  </si>
  <si>
    <t>4.1.а.2</t>
  </si>
  <si>
    <t>4.1.а.3</t>
  </si>
  <si>
    <t xml:space="preserve"> 2.а.1</t>
  </si>
  <si>
    <t xml:space="preserve"> 2.а.2</t>
  </si>
  <si>
    <t xml:space="preserve"> 2.а.3</t>
  </si>
  <si>
    <t>2.б</t>
  </si>
  <si>
    <t xml:space="preserve"> 2.б.1</t>
  </si>
  <si>
    <t xml:space="preserve"> 2.б.2</t>
  </si>
  <si>
    <t xml:space="preserve"> 2.б.3</t>
  </si>
  <si>
    <t>Напомена: Табелу попунити у 000 динара, а у складу са у табелом изнад са количинама (поља која садрже количине у табели изнад, морају имати попуњена поља у 000 динара у овој табели).</t>
  </si>
  <si>
    <t>дин/Kwh</t>
  </si>
  <si>
    <t>ЕТЕ-6-2</t>
  </si>
  <si>
    <t>ЕТЕ-6-3</t>
  </si>
  <si>
    <t>ЕТЕ-6-4</t>
  </si>
  <si>
    <t>ЕТЕ-6-5</t>
  </si>
  <si>
    <t>ЕТ-6-6</t>
  </si>
  <si>
    <t>ЕТ-6-7</t>
  </si>
  <si>
    <t>ПРОДАЈА ЕЛЕКТРИЧНЕ ЕНЕРГИЈЕ НА КОМЕРЦИЈАЛНОМ СНАБДЕВАЊУ</t>
  </si>
  <si>
    <t>ПРОДАЈА ЕЛЕКТРИЧНЕ ЕНЕРГИЈЕ НА РЕЗЕРВНОМ СНАБДЕВАЊУ</t>
  </si>
  <si>
    <t>ПРОДАЈА ЕЛЕКТРИЧНЕ ЕНЕРГИЈЕ НА ГАРАНТОВАНОМ СНАБДЕВАЊУ</t>
  </si>
  <si>
    <t>КОЛИЧИНЕ КУПЉЕНЕ/ПРОДАТЕ ЕЛЕКТРИЧНЕ ЕНЕРГИЈЕ ЗА СНАБДЕВАЊЕ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</si>
</sst>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_-;\-* #,##0_-;_-* &quot;-&quot;_-;_-@_-"/>
    <numFmt numFmtId="44" formatCode="_-* #,##0.00\ &quot;Din.&quot;_-;\-* #,##0.00\ &quot;Din.&quot;_-;_-* &quot;-&quot;??\ &quot;Din.&quot;_-;_-@_-"/>
    <numFmt numFmtId="43" formatCode="_-* #,##0.00_-;\-* #,##0.00_-;_-* &quot;-&quot;??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_)"/>
    <numFmt numFmtId="175" formatCode="#,##0.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Helv"/>
      <family val="0"/>
    </font>
    <font>
      <sz val="12"/>
      <color indexed="18"/>
      <name val="Arial"/>
      <family val="2"/>
    </font>
    <font>
      <sz val="12"/>
      <color indexed="18"/>
      <name val="Arial Narrow"/>
      <family val="2"/>
    </font>
    <font>
      <sz val="10"/>
      <color indexed="18"/>
      <name val="Arial Narrow"/>
      <family val="2"/>
    </font>
    <font>
      <sz val="10"/>
      <color indexed="18"/>
      <name val="Arial"/>
      <family val="2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sz val="12"/>
      <name val="Times New Roman"/>
      <family val="1"/>
    </font>
    <font>
      <b/>
      <sz val="10"/>
      <color indexed="18"/>
      <name val="Arial Narrow"/>
      <family val="2"/>
    </font>
    <font>
      <sz val="10"/>
      <color indexed="18"/>
      <name val="Symbol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3399"/>
      <name val="Arial Narrow"/>
      <family val="2"/>
    </font>
    <font>
      <b/>
      <sz val="10"/>
      <color rgb="FF003399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thin"/>
    </border>
    <border>
      <left style="thin"/>
      <right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hair"/>
      <bottom/>
    </border>
    <border>
      <left style="thin"/>
      <right style="thin"/>
      <top style="hair"/>
      <bottom style="hair"/>
    </border>
    <border>
      <left style="double"/>
      <right style="thin"/>
      <top style="hair"/>
      <bottom style="hair"/>
    </border>
    <border>
      <left style="double"/>
      <right style="thin"/>
      <top/>
      <bottom style="hair"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double"/>
      <right style="thin"/>
      <top style="double"/>
      <bottom style="thin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double"/>
      <right style="thin"/>
      <top style="hair"/>
      <bottom/>
    </border>
    <border>
      <left style="double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double"/>
    </border>
    <border>
      <left style="double"/>
      <right style="thin"/>
      <top style="thin"/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double"/>
      <right style="thin"/>
      <top style="hair"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double"/>
      <right style="thin"/>
      <top/>
      <bottom style="double"/>
    </border>
    <border>
      <left/>
      <right style="thin"/>
      <top/>
      <bottom style="double"/>
    </border>
    <border>
      <left style="thin"/>
      <right style="thin"/>
      <top style="thin"/>
      <bottom style="hair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thin"/>
      <top/>
      <bottom/>
    </border>
    <border>
      <left/>
      <right style="thin"/>
      <top style="hair"/>
      <bottom style="double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double"/>
      <top style="thin"/>
      <bottom style="hair"/>
    </border>
    <border>
      <left/>
      <right/>
      <top style="hair"/>
      <bottom style="hair"/>
    </border>
    <border>
      <left style="thin"/>
      <right style="double"/>
      <top style="hair"/>
      <bottom style="hair"/>
    </border>
    <border>
      <left/>
      <right/>
      <top style="hair"/>
      <bottom/>
    </border>
    <border>
      <left style="thin"/>
      <right style="double"/>
      <top style="hair"/>
      <bottom/>
    </border>
    <border>
      <left/>
      <right/>
      <top style="hair"/>
      <bottom style="double"/>
    </border>
    <border>
      <left style="thin"/>
      <right style="double"/>
      <top style="hair"/>
      <bottom style="double"/>
    </border>
    <border>
      <left style="thin"/>
      <right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thin"/>
      <right style="thin"/>
      <top/>
      <bottom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hair"/>
      <bottom/>
    </border>
    <border>
      <left style="thin"/>
      <right/>
      <top style="hair"/>
      <bottom style="thin"/>
    </border>
    <border>
      <left style="thin"/>
      <right/>
      <top style="thin"/>
      <bottom style="thin"/>
    </border>
    <border>
      <left style="thin"/>
      <right/>
      <top style="thin"/>
      <bottom style="hair"/>
    </border>
    <border>
      <left style="thin"/>
      <right/>
      <top/>
      <bottom style="hair"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 style="thin"/>
      <right style="double"/>
      <top style="thin"/>
      <bottom style="double"/>
    </border>
    <border>
      <left style="thin"/>
      <right style="double"/>
      <top style="hair"/>
      <bottom style="thin"/>
    </border>
    <border>
      <left style="thin"/>
      <right style="double"/>
      <top/>
      <bottom style="hair"/>
    </border>
    <border>
      <left style="thin"/>
      <right/>
      <top style="hair"/>
      <bottom style="double"/>
    </border>
    <border>
      <left/>
      <right style="double"/>
      <top style="double"/>
      <bottom style="double"/>
    </border>
    <border>
      <left style="thin"/>
      <right/>
      <top style="double"/>
      <bottom/>
    </border>
    <border>
      <left style="thin"/>
      <right style="double"/>
      <top style="double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/>
      <right style="thin"/>
      <top style="double"/>
      <bottom/>
    </border>
    <border>
      <left style="double"/>
      <right style="thin"/>
      <top style="double"/>
      <bottom style="hair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174" fontId="3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60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49" fontId="6" fillId="33" borderId="0" xfId="0" applyNumberFormat="1" applyFont="1" applyFill="1" applyBorder="1" applyAlignment="1">
      <alignment/>
    </xf>
    <xf numFmtId="49" fontId="6" fillId="0" borderId="0" xfId="0" applyNumberFormat="1" applyFont="1" applyAlignment="1">
      <alignment/>
    </xf>
    <xf numFmtId="49" fontId="6" fillId="33" borderId="0" xfId="0" applyNumberFormat="1" applyFont="1" applyFill="1" applyAlignment="1">
      <alignment/>
    </xf>
    <xf numFmtId="49" fontId="6" fillId="0" borderId="0" xfId="0" applyNumberFormat="1" applyFont="1" applyFill="1" applyBorder="1" applyAlignment="1">
      <alignment/>
    </xf>
    <xf numFmtId="49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left" vertical="center"/>
    </xf>
    <xf numFmtId="0" fontId="6" fillId="0" borderId="0" xfId="0" applyNumberFormat="1" applyFont="1" applyFill="1" applyAlignment="1">
      <alignment horizontal="left" vertic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2" fontId="6" fillId="0" borderId="0" xfId="0" applyNumberFormat="1" applyFont="1" applyAlignment="1">
      <alignment horizontal="left" vertical="center"/>
    </xf>
    <xf numFmtId="49" fontId="6" fillId="33" borderId="0" xfId="0" applyNumberFormat="1" applyFont="1" applyFill="1" applyAlignment="1">
      <alignment vertical="center"/>
    </xf>
    <xf numFmtId="2" fontId="6" fillId="33" borderId="0" xfId="0" applyNumberFormat="1" applyFont="1" applyFill="1" applyAlignment="1">
      <alignment vertical="center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NumberFormat="1" applyFont="1" applyFill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4" xfId="0" applyFont="1" applyFill="1" applyBorder="1" applyAlignment="1">
      <alignment horizontal="right" vertical="center" wrapText="1"/>
    </xf>
    <xf numFmtId="0" fontId="6" fillId="0" borderId="17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57" applyFont="1" applyAlignment="1">
      <alignment horizontal="center" vertical="center" wrapText="1"/>
      <protection/>
    </xf>
    <xf numFmtId="0" fontId="9" fillId="0" borderId="0" xfId="57" applyFont="1" applyAlignment="1">
      <alignment horizontal="left" vertical="center" wrapText="1"/>
      <protection/>
    </xf>
    <xf numFmtId="0" fontId="9" fillId="0" borderId="0" xfId="57" applyFont="1" applyAlignment="1">
      <alignment vertical="center" wrapText="1"/>
      <protection/>
    </xf>
    <xf numFmtId="0" fontId="6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6" fillId="0" borderId="23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/>
    </xf>
    <xf numFmtId="49" fontId="6" fillId="32" borderId="0" xfId="0" applyNumberFormat="1" applyFont="1" applyFill="1" applyBorder="1" applyAlignment="1" applyProtection="1">
      <alignment/>
      <protection locked="0"/>
    </xf>
    <xf numFmtId="0" fontId="6" fillId="32" borderId="0" xfId="0" applyNumberFormat="1" applyFont="1" applyFill="1" applyBorder="1" applyAlignment="1">
      <alignment horizontal="left"/>
    </xf>
    <xf numFmtId="49" fontId="8" fillId="32" borderId="0" xfId="52" applyNumberFormat="1" applyFill="1" applyBorder="1" applyAlignment="1" applyProtection="1">
      <alignment/>
      <protection locked="0"/>
    </xf>
    <xf numFmtId="49" fontId="6" fillId="32" borderId="0" xfId="0" applyNumberFormat="1" applyFont="1" applyFill="1" applyAlignment="1" applyProtection="1">
      <alignment/>
      <protection locked="0"/>
    </xf>
    <xf numFmtId="0" fontId="6" fillId="32" borderId="0" xfId="0" applyFont="1" applyFill="1" applyAlignment="1">
      <alignment horizontal="left" vertical="center"/>
    </xf>
    <xf numFmtId="49" fontId="6" fillId="32" borderId="0" xfId="0" applyNumberFormat="1" applyFont="1" applyFill="1" applyAlignment="1">
      <alignment/>
    </xf>
    <xf numFmtId="0" fontId="6" fillId="32" borderId="14" xfId="0" applyNumberFormat="1" applyFont="1" applyFill="1" applyBorder="1" applyAlignment="1">
      <alignment horizontal="right" vertical="center"/>
    </xf>
    <xf numFmtId="0" fontId="6" fillId="32" borderId="25" xfId="0" applyNumberFormat="1" applyFont="1" applyFill="1" applyBorder="1" applyAlignment="1">
      <alignment horizontal="right" vertical="center"/>
    </xf>
    <xf numFmtId="0" fontId="6" fillId="32" borderId="26" xfId="0" applyNumberFormat="1" applyFont="1" applyFill="1" applyBorder="1" applyAlignment="1">
      <alignment horizontal="right" vertical="center"/>
    </xf>
    <xf numFmtId="0" fontId="6" fillId="0" borderId="27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28" xfId="0" applyNumberFormat="1" applyFont="1" applyBorder="1" applyAlignment="1">
      <alignment horizontal="center" vertical="center"/>
    </xf>
    <xf numFmtId="0" fontId="6" fillId="0" borderId="29" xfId="0" applyFont="1" applyFill="1" applyBorder="1" applyAlignment="1">
      <alignment horizontal="left" vertical="center"/>
    </xf>
    <xf numFmtId="0" fontId="6" fillId="32" borderId="29" xfId="0" applyNumberFormat="1" applyFont="1" applyFill="1" applyBorder="1" applyAlignment="1">
      <alignment horizontal="right" vertical="center"/>
    </xf>
    <xf numFmtId="0" fontId="6" fillId="0" borderId="30" xfId="0" applyNumberFormat="1" applyFont="1" applyBorder="1" applyAlignment="1">
      <alignment horizontal="center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31" xfId="0" applyNumberFormat="1" applyFont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 wrapText="1"/>
    </xf>
    <xf numFmtId="0" fontId="6" fillId="0" borderId="33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left" vertical="center" wrapText="1"/>
    </xf>
    <xf numFmtId="0" fontId="11" fillId="33" borderId="0" xfId="0" applyFont="1" applyFill="1" applyAlignment="1">
      <alignment horizontal="left" vertical="center"/>
    </xf>
    <xf numFmtId="0" fontId="6" fillId="0" borderId="35" xfId="0" applyFont="1" applyFill="1" applyBorder="1" applyAlignment="1">
      <alignment horizontal="left" vertical="center" wrapText="1"/>
    </xf>
    <xf numFmtId="0" fontId="11" fillId="33" borderId="0" xfId="0" applyFont="1" applyFill="1" applyAlignment="1">
      <alignment/>
    </xf>
    <xf numFmtId="0" fontId="11" fillId="0" borderId="36" xfId="0" applyFont="1" applyFill="1" applyBorder="1" applyAlignment="1">
      <alignment horizontal="left" vertical="center"/>
    </xf>
    <xf numFmtId="0" fontId="6" fillId="0" borderId="37" xfId="0" applyFont="1" applyFill="1" applyBorder="1" applyAlignment="1">
      <alignment horizontal="left" vertical="center"/>
    </xf>
    <xf numFmtId="49" fontId="6" fillId="0" borderId="14" xfId="0" applyNumberFormat="1" applyFont="1" applyFill="1" applyBorder="1" applyAlignment="1">
      <alignment horizontal="left" vertical="center" wrapText="1" indent="1"/>
    </xf>
    <xf numFmtId="49" fontId="6" fillId="0" borderId="13" xfId="0" applyNumberFormat="1" applyFont="1" applyFill="1" applyBorder="1" applyAlignment="1">
      <alignment horizontal="left" vertical="center" wrapText="1" indent="1"/>
    </xf>
    <xf numFmtId="0" fontId="6" fillId="0" borderId="14" xfId="0" applyFont="1" applyFill="1" applyBorder="1" applyAlignment="1">
      <alignment horizontal="left" vertical="center" indent="4"/>
    </xf>
    <xf numFmtId="0" fontId="6" fillId="0" borderId="38" xfId="0" applyFont="1" applyFill="1" applyBorder="1" applyAlignment="1">
      <alignment horizontal="left" vertical="center" indent="4"/>
    </xf>
    <xf numFmtId="0" fontId="6" fillId="0" borderId="22" xfId="0" applyFont="1" applyFill="1" applyBorder="1" applyAlignment="1">
      <alignment horizontal="left" vertical="center" indent="4"/>
    </xf>
    <xf numFmtId="0" fontId="6" fillId="0" borderId="13" xfId="0" applyFont="1" applyFill="1" applyBorder="1" applyAlignment="1">
      <alignment horizontal="left" vertical="center" indent="4"/>
    </xf>
    <xf numFmtId="0" fontId="6" fillId="0" borderId="38" xfId="0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left" vertical="center" wrapText="1" indent="1"/>
    </xf>
    <xf numFmtId="0" fontId="6" fillId="0" borderId="29" xfId="0" applyFont="1" applyFill="1" applyBorder="1" applyAlignment="1">
      <alignment horizontal="left" vertical="center" wrapText="1" indent="1"/>
    </xf>
    <xf numFmtId="0" fontId="6" fillId="0" borderId="14" xfId="58" applyFont="1" applyBorder="1" applyAlignment="1">
      <alignment horizontal="left" vertical="center" indent="4"/>
      <protection/>
    </xf>
    <xf numFmtId="49" fontId="6" fillId="0" borderId="14" xfId="0" applyNumberFormat="1" applyFont="1" applyFill="1" applyBorder="1" applyAlignment="1">
      <alignment horizontal="left" vertical="center" wrapText="1" indent="4"/>
    </xf>
    <xf numFmtId="0" fontId="6" fillId="0" borderId="14" xfId="0" applyFont="1" applyFill="1" applyBorder="1" applyAlignment="1">
      <alignment horizontal="left" vertical="center" wrapText="1" indent="3"/>
    </xf>
    <xf numFmtId="0" fontId="6" fillId="0" borderId="14" xfId="58" applyFont="1" applyBorder="1" applyAlignment="1">
      <alignment horizontal="left" indent="3"/>
      <protection/>
    </xf>
    <xf numFmtId="0" fontId="6" fillId="0" borderId="22" xfId="0" applyFont="1" applyFill="1" applyBorder="1" applyAlignment="1">
      <alignment horizontal="left" vertical="center" wrapText="1" indent="3"/>
    </xf>
    <xf numFmtId="0" fontId="6" fillId="0" borderId="13" xfId="0" applyFont="1" applyFill="1" applyBorder="1" applyAlignment="1">
      <alignment horizontal="left" vertical="center" wrapText="1" indent="3"/>
    </xf>
    <xf numFmtId="0" fontId="6" fillId="0" borderId="39" xfId="0" applyFont="1" applyFill="1" applyBorder="1" applyAlignment="1">
      <alignment horizontal="left" vertical="center" wrapText="1" indent="3"/>
    </xf>
    <xf numFmtId="0" fontId="7" fillId="33" borderId="0" xfId="0" applyFont="1" applyFill="1" applyAlignment="1">
      <alignment/>
    </xf>
    <xf numFmtId="49" fontId="6" fillId="0" borderId="16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46" fillId="0" borderId="0" xfId="57" applyFont="1" applyAlignment="1">
      <alignment horizontal="left" vertical="center"/>
      <protection/>
    </xf>
    <xf numFmtId="0" fontId="46" fillId="0" borderId="0" xfId="57" applyFont="1" applyAlignment="1">
      <alignment horizontal="center" vertical="center" wrapText="1"/>
      <protection/>
    </xf>
    <xf numFmtId="0" fontId="46" fillId="0" borderId="0" xfId="57" applyFont="1" applyAlignment="1">
      <alignment horizontal="left" vertical="center" wrapText="1"/>
      <protection/>
    </xf>
    <xf numFmtId="0" fontId="46" fillId="33" borderId="0" xfId="0" applyFont="1" applyFill="1" applyAlignment="1">
      <alignment/>
    </xf>
    <xf numFmtId="0" fontId="46" fillId="0" borderId="0" xfId="57" applyFont="1" applyBorder="1" applyAlignment="1">
      <alignment horizontal="left" vertical="center" wrapText="1"/>
      <protection/>
    </xf>
    <xf numFmtId="0" fontId="46" fillId="0" borderId="27" xfId="57" applyFont="1" applyBorder="1" applyAlignment="1">
      <alignment horizontal="center" vertical="center" wrapText="1"/>
      <protection/>
    </xf>
    <xf numFmtId="0" fontId="46" fillId="0" borderId="40" xfId="57" applyFont="1" applyBorder="1" applyAlignment="1">
      <alignment horizontal="left" vertical="center" wrapText="1"/>
      <protection/>
    </xf>
    <xf numFmtId="0" fontId="47" fillId="0" borderId="41" xfId="57" applyFont="1" applyBorder="1" applyAlignment="1">
      <alignment horizontal="left" vertical="center" wrapText="1"/>
      <protection/>
    </xf>
    <xf numFmtId="0" fontId="46" fillId="0" borderId="35" xfId="57" applyFont="1" applyBorder="1" applyAlignment="1">
      <alignment horizontal="center" vertical="center" wrapText="1"/>
      <protection/>
    </xf>
    <xf numFmtId="0" fontId="46" fillId="0" borderId="42" xfId="57" applyFont="1" applyBorder="1" applyAlignment="1">
      <alignment horizontal="center" vertical="center" wrapText="1"/>
      <protection/>
    </xf>
    <xf numFmtId="0" fontId="46" fillId="0" borderId="15" xfId="57" applyFont="1" applyBorder="1" applyAlignment="1">
      <alignment horizontal="center" vertical="center" wrapText="1"/>
      <protection/>
    </xf>
    <xf numFmtId="0" fontId="46" fillId="0" borderId="43" xfId="57" applyFont="1" applyBorder="1" applyAlignment="1">
      <alignment horizontal="left" vertical="center" wrapText="1"/>
      <protection/>
    </xf>
    <xf numFmtId="0" fontId="46" fillId="0" borderId="22" xfId="57" applyFont="1" applyBorder="1" applyAlignment="1">
      <alignment horizontal="left" vertical="center" wrapText="1"/>
      <protection/>
    </xf>
    <xf numFmtId="0" fontId="46" fillId="0" borderId="14" xfId="57" applyFont="1" applyBorder="1" applyAlignment="1">
      <alignment horizontal="center" vertical="center" wrapText="1"/>
      <protection/>
    </xf>
    <xf numFmtId="0" fontId="46" fillId="0" borderId="44" xfId="57" applyFont="1" applyBorder="1" applyAlignment="1">
      <alignment horizontal="center" vertical="center" wrapText="1"/>
      <protection/>
    </xf>
    <xf numFmtId="0" fontId="46" fillId="0" borderId="23" xfId="57" applyFont="1" applyBorder="1" applyAlignment="1">
      <alignment horizontal="center" vertical="center" wrapText="1"/>
      <protection/>
    </xf>
    <xf numFmtId="0" fontId="46" fillId="0" borderId="45" xfId="57" applyFont="1" applyBorder="1" applyAlignment="1">
      <alignment horizontal="left" vertical="center" wrapText="1"/>
      <protection/>
    </xf>
    <xf numFmtId="0" fontId="46" fillId="0" borderId="13" xfId="57" applyFont="1" applyBorder="1" applyAlignment="1">
      <alignment horizontal="left" vertical="center" wrapText="1"/>
      <protection/>
    </xf>
    <xf numFmtId="0" fontId="46" fillId="0" borderId="46" xfId="57" applyFont="1" applyBorder="1" applyAlignment="1">
      <alignment horizontal="center" vertical="center" wrapText="1"/>
      <protection/>
    </xf>
    <xf numFmtId="0" fontId="46" fillId="0" borderId="30" xfId="57" applyFont="1" applyBorder="1" applyAlignment="1">
      <alignment horizontal="center" vertical="center" wrapText="1"/>
      <protection/>
    </xf>
    <xf numFmtId="0" fontId="46" fillId="0" borderId="47" xfId="57" applyFont="1" applyBorder="1" applyAlignment="1">
      <alignment horizontal="left" vertical="center" wrapText="1"/>
      <protection/>
    </xf>
    <xf numFmtId="0" fontId="46" fillId="0" borderId="39" xfId="57" applyFont="1" applyBorder="1" applyAlignment="1">
      <alignment horizontal="left" vertical="center" wrapText="1"/>
      <protection/>
    </xf>
    <xf numFmtId="0" fontId="46" fillId="0" borderId="26" xfId="57" applyFont="1" applyBorder="1" applyAlignment="1">
      <alignment horizontal="center" vertical="center" wrapText="1"/>
      <protection/>
    </xf>
    <xf numFmtId="0" fontId="46" fillId="0" borderId="48" xfId="57" applyFont="1" applyBorder="1" applyAlignment="1">
      <alignment horizontal="center" vertical="center" wrapText="1"/>
      <protection/>
    </xf>
    <xf numFmtId="0" fontId="46" fillId="0" borderId="0" xfId="57" applyFont="1" applyAlignment="1">
      <alignment vertical="center" wrapText="1"/>
      <protection/>
    </xf>
    <xf numFmtId="0" fontId="6" fillId="33" borderId="1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3" fontId="6" fillId="0" borderId="52" xfId="0" applyNumberFormat="1" applyFont="1" applyFill="1" applyBorder="1" applyAlignment="1">
      <alignment horizontal="right" vertical="center"/>
    </xf>
    <xf numFmtId="3" fontId="6" fillId="0" borderId="42" xfId="0" applyNumberFormat="1" applyFont="1" applyFill="1" applyBorder="1" applyAlignment="1">
      <alignment horizontal="right" vertical="center"/>
    </xf>
    <xf numFmtId="3" fontId="6" fillId="32" borderId="14" xfId="0" applyNumberFormat="1" applyFont="1" applyFill="1" applyBorder="1" applyAlignment="1">
      <alignment horizontal="right" vertical="center"/>
    </xf>
    <xf numFmtId="3" fontId="6" fillId="32" borderId="53" xfId="0" applyNumberFormat="1" applyFont="1" applyFill="1" applyBorder="1" applyAlignment="1">
      <alignment horizontal="right" vertical="center"/>
    </xf>
    <xf numFmtId="3" fontId="6" fillId="33" borderId="44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32" borderId="54" xfId="0" applyNumberFormat="1" applyFont="1" applyFill="1" applyBorder="1" applyAlignment="1">
      <alignment horizontal="right" vertical="center"/>
    </xf>
    <xf numFmtId="3" fontId="6" fillId="32" borderId="55" xfId="0" applyNumberFormat="1" applyFont="1" applyFill="1" applyBorder="1" applyAlignment="1">
      <alignment horizontal="right" vertical="center"/>
    </xf>
    <xf numFmtId="3" fontId="6" fillId="32" borderId="53" xfId="0" applyNumberFormat="1" applyFont="1" applyFill="1" applyBorder="1" applyAlignment="1">
      <alignment horizontal="right" vertical="center" wrapText="1"/>
    </xf>
    <xf numFmtId="3" fontId="6" fillId="32" borderId="14" xfId="0" applyNumberFormat="1" applyFont="1" applyFill="1" applyBorder="1" applyAlignment="1">
      <alignment horizontal="right" vertical="center" wrapText="1"/>
    </xf>
    <xf numFmtId="3" fontId="6" fillId="0" borderId="53" xfId="0" applyNumberFormat="1" applyFont="1" applyFill="1" applyBorder="1" applyAlignment="1">
      <alignment horizontal="right" vertical="center" wrapText="1"/>
    </xf>
    <xf numFmtId="3" fontId="6" fillId="32" borderId="56" xfId="0" applyNumberFormat="1" applyFont="1" applyFill="1" applyBorder="1" applyAlignment="1">
      <alignment horizontal="right" vertical="center" wrapText="1"/>
    </xf>
    <xf numFmtId="3" fontId="6" fillId="32" borderId="56" xfId="0" applyNumberFormat="1" applyFont="1" applyFill="1" applyBorder="1" applyAlignment="1">
      <alignment horizontal="right" vertical="center"/>
    </xf>
    <xf numFmtId="3" fontId="6" fillId="32" borderId="29" xfId="0" applyNumberFormat="1" applyFont="1" applyFill="1" applyBorder="1" applyAlignment="1">
      <alignment horizontal="right" vertical="center"/>
    </xf>
    <xf numFmtId="3" fontId="6" fillId="0" borderId="57" xfId="0" applyNumberFormat="1" applyFont="1" applyFill="1" applyBorder="1" applyAlignment="1">
      <alignment horizontal="right" vertical="center" wrapText="1"/>
    </xf>
    <xf numFmtId="3" fontId="6" fillId="0" borderId="51" xfId="0" applyNumberFormat="1" applyFont="1" applyFill="1" applyBorder="1" applyAlignment="1">
      <alignment horizontal="right" vertical="center" wrapText="1"/>
    </xf>
    <xf numFmtId="3" fontId="6" fillId="0" borderId="58" xfId="0" applyNumberFormat="1" applyFont="1" applyFill="1" applyBorder="1" applyAlignment="1">
      <alignment horizontal="right" vertical="center" wrapText="1"/>
    </xf>
    <xf numFmtId="3" fontId="6" fillId="0" borderId="42" xfId="0" applyNumberFormat="1" applyFont="1" applyFill="1" applyBorder="1" applyAlignment="1">
      <alignment horizontal="right" vertical="center" wrapText="1"/>
    </xf>
    <xf numFmtId="3" fontId="6" fillId="0" borderId="44" xfId="0" applyNumberFormat="1" applyFont="1" applyFill="1" applyBorder="1" applyAlignment="1">
      <alignment horizontal="right" vertical="center" wrapText="1"/>
    </xf>
    <xf numFmtId="3" fontId="6" fillId="32" borderId="59" xfId="0" applyNumberFormat="1" applyFont="1" applyFill="1" applyBorder="1" applyAlignment="1">
      <alignment horizontal="right" vertical="center" wrapText="1"/>
    </xf>
    <xf numFmtId="3" fontId="6" fillId="0" borderId="59" xfId="0" applyNumberFormat="1" applyFont="1" applyFill="1" applyBorder="1" applyAlignment="1">
      <alignment horizontal="right" vertical="center" wrapText="1"/>
    </xf>
    <xf numFmtId="3" fontId="6" fillId="0" borderId="44" xfId="0" applyNumberFormat="1" applyFont="1" applyFill="1" applyBorder="1" applyAlignment="1">
      <alignment horizontal="right" vertical="center"/>
    </xf>
    <xf numFmtId="3" fontId="6" fillId="32" borderId="54" xfId="0" applyNumberFormat="1" applyFont="1" applyFill="1" applyBorder="1" applyAlignment="1">
      <alignment horizontal="right" vertical="center" wrapText="1"/>
    </xf>
    <xf numFmtId="3" fontId="6" fillId="33" borderId="46" xfId="0" applyNumberFormat="1" applyFont="1" applyFill="1" applyBorder="1" applyAlignment="1">
      <alignment horizontal="right" vertical="center"/>
    </xf>
    <xf numFmtId="3" fontId="6" fillId="32" borderId="25" xfId="0" applyNumberFormat="1" applyFont="1" applyFill="1" applyBorder="1" applyAlignment="1">
      <alignment horizontal="right" vertical="center"/>
    </xf>
    <xf numFmtId="3" fontId="6" fillId="0" borderId="54" xfId="0" applyNumberFormat="1" applyFont="1" applyFill="1" applyBorder="1" applyAlignment="1">
      <alignment horizontal="right" vertical="center" wrapText="1"/>
    </xf>
    <xf numFmtId="3" fontId="6" fillId="32" borderId="55" xfId="0" applyNumberFormat="1" applyFont="1" applyFill="1" applyBorder="1" applyAlignment="1">
      <alignment horizontal="right" vertical="center" wrapText="1"/>
    </xf>
    <xf numFmtId="3" fontId="6" fillId="32" borderId="29" xfId="0" applyNumberFormat="1" applyFont="1" applyFill="1" applyBorder="1" applyAlignment="1">
      <alignment horizontal="right" vertical="center" wrapText="1"/>
    </xf>
    <xf numFmtId="3" fontId="6" fillId="32" borderId="60" xfId="0" applyNumberFormat="1" applyFont="1" applyFill="1" applyBorder="1" applyAlignment="1">
      <alignment horizontal="right" vertical="center" wrapText="1"/>
    </xf>
    <xf numFmtId="3" fontId="6" fillId="32" borderId="61" xfId="0" applyNumberFormat="1" applyFont="1" applyFill="1" applyBorder="1" applyAlignment="1">
      <alignment horizontal="right" vertical="center" wrapText="1"/>
    </xf>
    <xf numFmtId="3" fontId="6" fillId="32" borderId="61" xfId="0" applyNumberFormat="1" applyFont="1" applyFill="1" applyBorder="1" applyAlignment="1">
      <alignment horizontal="right" vertical="center"/>
    </xf>
    <xf numFmtId="3" fontId="6" fillId="33" borderId="62" xfId="0" applyNumberFormat="1" applyFont="1" applyFill="1" applyBorder="1" applyAlignment="1">
      <alignment horizontal="right" vertical="center"/>
    </xf>
    <xf numFmtId="3" fontId="6" fillId="0" borderId="35" xfId="0" applyNumberFormat="1" applyFont="1" applyFill="1" applyBorder="1" applyAlignment="1">
      <alignment horizontal="right" vertical="center"/>
    </xf>
    <xf numFmtId="3" fontId="6" fillId="32" borderId="59" xfId="0" applyNumberFormat="1" applyFont="1" applyFill="1" applyBorder="1" applyAlignment="1">
      <alignment horizontal="right" vertical="center"/>
    </xf>
    <xf numFmtId="3" fontId="6" fillId="33" borderId="63" xfId="0" applyNumberFormat="1" applyFont="1" applyFill="1" applyBorder="1" applyAlignment="1">
      <alignment horizontal="right" vertical="center"/>
    </xf>
    <xf numFmtId="3" fontId="6" fillId="33" borderId="64" xfId="0" applyNumberFormat="1" applyFont="1" applyFill="1" applyBorder="1" applyAlignment="1">
      <alignment horizontal="right" vertical="center"/>
    </xf>
    <xf numFmtId="3" fontId="6" fillId="32" borderId="65" xfId="0" applyNumberFormat="1" applyFont="1" applyFill="1" applyBorder="1" applyAlignment="1">
      <alignment horizontal="right" vertical="center"/>
    </xf>
    <xf numFmtId="3" fontId="6" fillId="32" borderId="26" xfId="0" applyNumberFormat="1" applyFont="1" applyFill="1" applyBorder="1" applyAlignment="1">
      <alignment horizontal="right" vertical="center"/>
    </xf>
    <xf numFmtId="3" fontId="6" fillId="33" borderId="48" xfId="0" applyNumberFormat="1" applyFont="1" applyFill="1" applyBorder="1" applyAlignment="1">
      <alignment horizontal="right" vertical="center"/>
    </xf>
    <xf numFmtId="3" fontId="6" fillId="0" borderId="37" xfId="0" applyNumberFormat="1" applyFont="1" applyFill="1" applyBorder="1" applyAlignment="1">
      <alignment horizontal="left" vertical="center"/>
    </xf>
    <xf numFmtId="3" fontId="4" fillId="33" borderId="37" xfId="0" applyNumberFormat="1" applyFont="1" applyFill="1" applyBorder="1" applyAlignment="1">
      <alignment/>
    </xf>
    <xf numFmtId="3" fontId="4" fillId="33" borderId="66" xfId="0" applyNumberFormat="1" applyFont="1" applyFill="1" applyBorder="1" applyAlignment="1">
      <alignment/>
    </xf>
    <xf numFmtId="3" fontId="6" fillId="32" borderId="67" xfId="0" applyNumberFormat="1" applyFont="1" applyFill="1" applyBorder="1" applyAlignment="1">
      <alignment horizontal="right" vertical="center"/>
    </xf>
    <xf numFmtId="3" fontId="6" fillId="32" borderId="32" xfId="0" applyNumberFormat="1" applyFont="1" applyFill="1" applyBorder="1" applyAlignment="1">
      <alignment horizontal="right" vertical="center"/>
    </xf>
    <xf numFmtId="3" fontId="6" fillId="33" borderId="68" xfId="0" applyNumberFormat="1" applyFont="1" applyFill="1" applyBorder="1" applyAlignment="1">
      <alignment horizontal="right" vertical="center"/>
    </xf>
    <xf numFmtId="3" fontId="6" fillId="32" borderId="65" xfId="0" applyNumberFormat="1" applyFont="1" applyFill="1" applyBorder="1" applyAlignment="1">
      <alignment horizontal="right" vertical="center" wrapText="1"/>
    </xf>
    <xf numFmtId="3" fontId="6" fillId="32" borderId="26" xfId="0" applyNumberFormat="1" applyFont="1" applyFill="1" applyBorder="1" applyAlignment="1">
      <alignment horizontal="right" vertical="center" wrapText="1"/>
    </xf>
    <xf numFmtId="3" fontId="6" fillId="0" borderId="69" xfId="0" applyNumberFormat="1" applyFont="1" applyFill="1" applyBorder="1" applyAlignment="1">
      <alignment horizontal="right" vertical="center"/>
    </xf>
    <xf numFmtId="3" fontId="6" fillId="0" borderId="51" xfId="0" applyNumberFormat="1" applyFont="1" applyFill="1" applyBorder="1" applyAlignment="1">
      <alignment horizontal="right" vertical="center"/>
    </xf>
    <xf numFmtId="3" fontId="6" fillId="32" borderId="58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6" fillId="33" borderId="0" xfId="56" applyFont="1" applyFill="1">
      <alignment/>
      <protection/>
    </xf>
    <xf numFmtId="0" fontId="4" fillId="33" borderId="0" xfId="56" applyFont="1" applyFill="1">
      <alignment/>
      <protection/>
    </xf>
    <xf numFmtId="49" fontId="6" fillId="0" borderId="20" xfId="56" applyNumberFormat="1" applyFont="1" applyBorder="1" applyAlignment="1">
      <alignment horizontal="center" vertical="center"/>
      <protection/>
    </xf>
    <xf numFmtId="0" fontId="6" fillId="0" borderId="12" xfId="56" applyFont="1" applyBorder="1" applyAlignment="1">
      <alignment horizontal="center" vertical="center" wrapText="1"/>
      <protection/>
    </xf>
    <xf numFmtId="0" fontId="6" fillId="0" borderId="12" xfId="56" applyFont="1" applyFill="1" applyBorder="1" applyAlignment="1">
      <alignment horizontal="center" vertical="center"/>
      <protection/>
    </xf>
    <xf numFmtId="0" fontId="6" fillId="0" borderId="11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/>
      <protection/>
    </xf>
    <xf numFmtId="3" fontId="6" fillId="34" borderId="59" xfId="0" applyNumberFormat="1" applyFont="1" applyFill="1" applyBorder="1" applyAlignment="1">
      <alignment horizontal="right" vertical="center" wrapText="1"/>
    </xf>
    <xf numFmtId="3" fontId="6" fillId="34" borderId="14" xfId="0" applyNumberFormat="1" applyFont="1" applyFill="1" applyBorder="1" applyAlignment="1">
      <alignment horizontal="right" vertical="center"/>
    </xf>
    <xf numFmtId="3" fontId="6" fillId="34" borderId="53" xfId="0" applyNumberFormat="1" applyFont="1" applyFill="1" applyBorder="1" applyAlignment="1">
      <alignment horizontal="right" vertical="center"/>
    </xf>
    <xf numFmtId="3" fontId="6" fillId="34" borderId="53" xfId="0" applyNumberFormat="1" applyFont="1" applyFill="1" applyBorder="1" applyAlignment="1">
      <alignment horizontal="right" vertical="center" wrapText="1"/>
    </xf>
    <xf numFmtId="3" fontId="6" fillId="34" borderId="54" xfId="0" applyNumberFormat="1" applyFont="1" applyFill="1" applyBorder="1" applyAlignment="1">
      <alignment horizontal="right" vertical="center" wrapText="1"/>
    </xf>
    <xf numFmtId="3" fontId="6" fillId="34" borderId="55" xfId="0" applyNumberFormat="1" applyFont="1" applyFill="1" applyBorder="1" applyAlignment="1">
      <alignment horizontal="right" vertical="center"/>
    </xf>
    <xf numFmtId="3" fontId="6" fillId="34" borderId="54" xfId="0" applyNumberFormat="1" applyFont="1" applyFill="1" applyBorder="1" applyAlignment="1">
      <alignment horizontal="right" vertical="center"/>
    </xf>
    <xf numFmtId="3" fontId="6" fillId="34" borderId="14" xfId="0" applyNumberFormat="1" applyFont="1" applyFill="1" applyBorder="1" applyAlignment="1">
      <alignment horizontal="right" vertical="center" wrapText="1"/>
    </xf>
    <xf numFmtId="3" fontId="6" fillId="34" borderId="25" xfId="0" applyNumberFormat="1" applyFont="1" applyFill="1" applyBorder="1" applyAlignment="1">
      <alignment horizontal="right" vertical="center"/>
    </xf>
    <xf numFmtId="3" fontId="6" fillId="34" borderId="55" xfId="0" applyNumberFormat="1" applyFont="1" applyFill="1" applyBorder="1" applyAlignment="1">
      <alignment horizontal="right" vertical="center" wrapText="1"/>
    </xf>
    <xf numFmtId="0" fontId="6" fillId="0" borderId="26" xfId="0" applyFont="1" applyFill="1" applyBorder="1" applyAlignment="1">
      <alignment horizontal="left" vertical="center" wrapText="1" indent="1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 indent="1"/>
    </xf>
    <xf numFmtId="3" fontId="6" fillId="33" borderId="0" xfId="56" applyNumberFormat="1" applyFont="1" applyFill="1" applyBorder="1" applyAlignment="1">
      <alignment horizontal="right" vertical="center"/>
      <protection/>
    </xf>
    <xf numFmtId="0" fontId="6" fillId="33" borderId="0" xfId="56" applyNumberFormat="1" applyFont="1" applyFill="1" applyAlignment="1">
      <alignment horizontal="left" vertical="center"/>
      <protection/>
    </xf>
    <xf numFmtId="49" fontId="6" fillId="33" borderId="0" xfId="56" applyNumberFormat="1" applyFont="1" applyFill="1" applyAlignment="1">
      <alignment horizontal="left" vertical="center"/>
      <protection/>
    </xf>
    <xf numFmtId="0" fontId="6" fillId="0" borderId="0" xfId="56" applyNumberFormat="1" applyFont="1" applyFill="1" applyAlignment="1">
      <alignment horizontal="left" vertical="center"/>
      <protection/>
    </xf>
    <xf numFmtId="0" fontId="6" fillId="33" borderId="0" xfId="56" applyFont="1" applyFill="1" applyAlignment="1">
      <alignment vertical="center"/>
      <protection/>
    </xf>
    <xf numFmtId="2" fontId="6" fillId="0" borderId="0" xfId="56" applyNumberFormat="1" applyFont="1" applyAlignment="1">
      <alignment horizontal="left" vertical="center"/>
      <protection/>
    </xf>
    <xf numFmtId="49" fontId="6" fillId="33" borderId="0" xfId="56" applyNumberFormat="1" applyFont="1" applyFill="1" applyAlignment="1">
      <alignment vertical="center"/>
      <protection/>
    </xf>
    <xf numFmtId="0" fontId="5" fillId="33" borderId="0" xfId="56" applyFont="1" applyFill="1" applyAlignment="1">
      <alignment vertical="center"/>
      <protection/>
    </xf>
    <xf numFmtId="0" fontId="5" fillId="33" borderId="0" xfId="56" applyFont="1" applyFill="1" applyBorder="1" applyAlignment="1">
      <alignment vertical="center"/>
      <protection/>
    </xf>
    <xf numFmtId="2" fontId="6" fillId="33" borderId="0" xfId="56" applyNumberFormat="1" applyFont="1" applyFill="1" applyAlignment="1">
      <alignment vertical="center"/>
      <protection/>
    </xf>
    <xf numFmtId="49" fontId="6" fillId="0" borderId="0" xfId="56" applyNumberFormat="1" applyFont="1" applyAlignment="1">
      <alignment vertical="center"/>
      <protection/>
    </xf>
    <xf numFmtId="0" fontId="6" fillId="0" borderId="0" xfId="56" applyFont="1" applyAlignment="1">
      <alignment vertical="center"/>
      <protection/>
    </xf>
    <xf numFmtId="0" fontId="6" fillId="33" borderId="0" xfId="56" applyFont="1" applyFill="1" applyAlignment="1">
      <alignment horizontal="center" vertical="center"/>
      <protection/>
    </xf>
    <xf numFmtId="0" fontId="7" fillId="0" borderId="0" xfId="56" applyFont="1" applyAlignment="1">
      <alignment horizontal="center" vertical="center"/>
      <protection/>
    </xf>
    <xf numFmtId="0" fontId="6" fillId="33" borderId="0" xfId="0" applyFont="1" applyFill="1" applyAlignment="1">
      <alignment vertical="center" wrapText="1"/>
    </xf>
    <xf numFmtId="0" fontId="6" fillId="0" borderId="0" xfId="56" applyFont="1">
      <alignment/>
      <protection/>
    </xf>
    <xf numFmtId="49" fontId="6" fillId="0" borderId="0" xfId="56" applyNumberFormat="1" applyFont="1" applyAlignment="1">
      <alignment horizontal="center" vertical="center"/>
      <protection/>
    </xf>
    <xf numFmtId="0" fontId="6" fillId="0" borderId="0" xfId="58" applyFont="1">
      <alignment/>
      <protection/>
    </xf>
    <xf numFmtId="0" fontId="6" fillId="0" borderId="0" xfId="58" applyFont="1" applyFill="1" applyAlignment="1">
      <alignment horizontal="center"/>
      <protection/>
    </xf>
    <xf numFmtId="0" fontId="6" fillId="0" borderId="0" xfId="58" applyFont="1" applyFill="1">
      <alignment/>
      <protection/>
    </xf>
    <xf numFmtId="49" fontId="6" fillId="0" borderId="23" xfId="0" applyNumberFormat="1" applyFont="1" applyBorder="1" applyAlignment="1">
      <alignment horizontal="center" vertical="center" wrapText="1"/>
    </xf>
    <xf numFmtId="0" fontId="6" fillId="0" borderId="69" xfId="58" applyFont="1" applyBorder="1" applyAlignment="1">
      <alignment horizontal="center"/>
      <protection/>
    </xf>
    <xf numFmtId="0" fontId="6" fillId="0" borderId="69" xfId="58" applyFont="1" applyFill="1" applyBorder="1" applyAlignment="1">
      <alignment horizontal="center"/>
      <protection/>
    </xf>
    <xf numFmtId="0" fontId="6" fillId="0" borderId="51" xfId="58" applyFont="1" applyFill="1" applyBorder="1" applyAlignment="1">
      <alignment horizontal="center"/>
      <protection/>
    </xf>
    <xf numFmtId="49" fontId="6" fillId="0" borderId="24" xfId="0" applyNumberFormat="1" applyFont="1" applyBorder="1" applyAlignment="1">
      <alignment horizontal="center" vertical="center"/>
    </xf>
    <xf numFmtId="0" fontId="6" fillId="0" borderId="70" xfId="58" applyFont="1" applyBorder="1">
      <alignment/>
      <protection/>
    </xf>
    <xf numFmtId="0" fontId="6" fillId="0" borderId="57" xfId="58" applyFont="1" applyBorder="1" applyAlignment="1">
      <alignment horizontal="center"/>
      <protection/>
    </xf>
    <xf numFmtId="3" fontId="6" fillId="0" borderId="71" xfId="58" applyNumberFormat="1" applyFont="1" applyBorder="1">
      <alignment/>
      <protection/>
    </xf>
    <xf numFmtId="3" fontId="6" fillId="0" borderId="72" xfId="58" applyNumberFormat="1" applyFont="1" applyBorder="1" applyAlignment="1">
      <alignment horizontal="right" vertical="center"/>
      <protection/>
    </xf>
    <xf numFmtId="49" fontId="6" fillId="0" borderId="27" xfId="0" applyNumberFormat="1" applyFont="1" applyBorder="1" applyAlignment="1">
      <alignment horizontal="center" vertical="center"/>
    </xf>
    <xf numFmtId="0" fontId="6" fillId="0" borderId="41" xfId="58" applyFont="1" applyBorder="1">
      <alignment/>
      <protection/>
    </xf>
    <xf numFmtId="0" fontId="6" fillId="0" borderId="35" xfId="58" applyFont="1" applyBorder="1" applyAlignment="1">
      <alignment horizontal="center"/>
      <protection/>
    </xf>
    <xf numFmtId="3" fontId="6" fillId="32" borderId="35" xfId="58" applyNumberFormat="1" applyFont="1" applyFill="1" applyBorder="1">
      <alignment/>
      <protection/>
    </xf>
    <xf numFmtId="3" fontId="6" fillId="0" borderId="42" xfId="58" applyNumberFormat="1" applyFont="1" applyBorder="1">
      <alignment/>
      <protection/>
    </xf>
    <xf numFmtId="0" fontId="6" fillId="33" borderId="22" xfId="0" applyFont="1" applyFill="1" applyBorder="1" applyAlignment="1">
      <alignment/>
    </xf>
    <xf numFmtId="0" fontId="6" fillId="33" borderId="14" xfId="58" applyFont="1" applyFill="1" applyBorder="1" applyAlignment="1">
      <alignment horizontal="center"/>
      <protection/>
    </xf>
    <xf numFmtId="3" fontId="6" fillId="32" borderId="14" xfId="58" applyNumberFormat="1" applyFont="1" applyFill="1" applyBorder="1" applyAlignment="1">
      <alignment horizontal="right" vertical="center"/>
      <protection/>
    </xf>
    <xf numFmtId="3" fontId="6" fillId="33" borderId="44" xfId="58" applyNumberFormat="1" applyFont="1" applyFill="1" applyBorder="1" applyAlignment="1">
      <alignment horizontal="right" vertical="center"/>
      <protection/>
    </xf>
    <xf numFmtId="49" fontId="6" fillId="0" borderId="28" xfId="0" applyNumberFormat="1" applyFont="1" applyBorder="1" applyAlignment="1">
      <alignment horizontal="center" vertical="center" wrapText="1"/>
    </xf>
    <xf numFmtId="0" fontId="6" fillId="33" borderId="73" xfId="58" applyFont="1" applyFill="1" applyBorder="1">
      <alignment/>
      <protection/>
    </xf>
    <xf numFmtId="0" fontId="6" fillId="33" borderId="29" xfId="58" applyFont="1" applyFill="1" applyBorder="1" applyAlignment="1">
      <alignment horizontal="center"/>
      <protection/>
    </xf>
    <xf numFmtId="3" fontId="6" fillId="0" borderId="29" xfId="58" applyNumberFormat="1" applyFont="1" applyFill="1" applyBorder="1" applyAlignment="1">
      <alignment horizontal="right" vertical="center"/>
      <protection/>
    </xf>
    <xf numFmtId="3" fontId="6" fillId="33" borderId="63" xfId="58" applyNumberFormat="1" applyFont="1" applyFill="1" applyBorder="1" applyAlignment="1">
      <alignment horizontal="right" vertical="center"/>
      <protection/>
    </xf>
    <xf numFmtId="49" fontId="6" fillId="0" borderId="24" xfId="0" applyNumberFormat="1" applyFont="1" applyBorder="1" applyAlignment="1">
      <alignment horizontal="center" vertical="center" wrapText="1"/>
    </xf>
    <xf numFmtId="3" fontId="6" fillId="0" borderId="35" xfId="58" applyNumberFormat="1" applyFont="1" applyFill="1" applyBorder="1">
      <alignment/>
      <protection/>
    </xf>
    <xf numFmtId="3" fontId="6" fillId="0" borderId="14" xfId="58" applyNumberFormat="1" applyFont="1" applyFill="1" applyBorder="1" applyAlignment="1">
      <alignment horizontal="right" vertical="center"/>
      <protection/>
    </xf>
    <xf numFmtId="49" fontId="6" fillId="0" borderId="27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0" fontId="6" fillId="0" borderId="22" xfId="58" applyFont="1" applyBorder="1">
      <alignment/>
      <protection/>
    </xf>
    <xf numFmtId="49" fontId="6" fillId="0" borderId="16" xfId="0" applyNumberFormat="1" applyFont="1" applyBorder="1" applyAlignment="1">
      <alignment horizontal="center" vertical="center" wrapText="1"/>
    </xf>
    <xf numFmtId="0" fontId="6" fillId="0" borderId="21" xfId="58" applyFont="1" applyBorder="1">
      <alignment/>
      <protection/>
    </xf>
    <xf numFmtId="49" fontId="6" fillId="0" borderId="23" xfId="0" applyNumberFormat="1" applyFont="1" applyBorder="1" applyAlignment="1">
      <alignment horizontal="center" vertical="center"/>
    </xf>
    <xf numFmtId="0" fontId="6" fillId="0" borderId="38" xfId="58" applyFont="1" applyBorder="1" applyAlignment="1">
      <alignment horizontal="left"/>
      <protection/>
    </xf>
    <xf numFmtId="0" fontId="6" fillId="33" borderId="13" xfId="58" applyFont="1" applyFill="1" applyBorder="1">
      <alignment/>
      <protection/>
    </xf>
    <xf numFmtId="0" fontId="6" fillId="33" borderId="55" xfId="58" applyFont="1" applyFill="1" applyBorder="1" applyAlignment="1">
      <alignment horizontal="center"/>
      <protection/>
    </xf>
    <xf numFmtId="3" fontId="6" fillId="0" borderId="55" xfId="58" applyNumberFormat="1" applyFont="1" applyFill="1" applyBorder="1" applyAlignment="1">
      <alignment horizontal="right" vertical="center"/>
      <protection/>
    </xf>
    <xf numFmtId="3" fontId="6" fillId="33" borderId="46" xfId="58" applyNumberFormat="1" applyFont="1" applyFill="1" applyBorder="1" applyAlignment="1">
      <alignment horizontal="right" vertical="center"/>
      <protection/>
    </xf>
    <xf numFmtId="0" fontId="6" fillId="0" borderId="74" xfId="58" applyFont="1" applyBorder="1" applyAlignment="1">
      <alignment horizontal="left"/>
      <protection/>
    </xf>
    <xf numFmtId="49" fontId="6" fillId="0" borderId="30" xfId="0" applyNumberFormat="1" applyFont="1" applyBorder="1" applyAlignment="1">
      <alignment horizontal="center" vertical="center" wrapText="1"/>
    </xf>
    <xf numFmtId="0" fontId="6" fillId="33" borderId="39" xfId="58" applyFont="1" applyFill="1" applyBorder="1">
      <alignment/>
      <protection/>
    </xf>
    <xf numFmtId="0" fontId="6" fillId="33" borderId="26" xfId="58" applyFont="1" applyFill="1" applyBorder="1" applyAlignment="1">
      <alignment horizontal="center"/>
      <protection/>
    </xf>
    <xf numFmtId="3" fontId="6" fillId="0" borderId="26" xfId="58" applyNumberFormat="1" applyFont="1" applyFill="1" applyBorder="1" applyAlignment="1">
      <alignment horizontal="right" vertical="center"/>
      <protection/>
    </xf>
    <xf numFmtId="3" fontId="6" fillId="33" borderId="48" xfId="58" applyNumberFormat="1" applyFont="1" applyFill="1" applyBorder="1" applyAlignment="1">
      <alignment horizontal="right" vertical="center"/>
      <protection/>
    </xf>
    <xf numFmtId="49" fontId="6" fillId="0" borderId="0" xfId="0" applyNumberFormat="1" applyFont="1" applyBorder="1" applyAlignment="1">
      <alignment horizontal="center" vertical="center" wrapText="1"/>
    </xf>
    <xf numFmtId="0" fontId="6" fillId="33" borderId="0" xfId="58" applyFont="1" applyFill="1" applyBorder="1">
      <alignment/>
      <protection/>
    </xf>
    <xf numFmtId="0" fontId="6" fillId="33" borderId="0" xfId="58" applyFont="1" applyFill="1" applyBorder="1" applyAlignment="1">
      <alignment horizontal="center"/>
      <protection/>
    </xf>
    <xf numFmtId="3" fontId="6" fillId="0" borderId="0" xfId="58" applyNumberFormat="1" applyFont="1" applyFill="1" applyBorder="1" applyAlignment="1">
      <alignment horizontal="right" vertical="center"/>
      <protection/>
    </xf>
    <xf numFmtId="3" fontId="6" fillId="33" borderId="0" xfId="58" applyNumberFormat="1" applyFont="1" applyFill="1" applyBorder="1" applyAlignment="1">
      <alignment horizontal="right" vertical="center"/>
      <protection/>
    </xf>
    <xf numFmtId="49" fontId="6" fillId="0" borderId="23" xfId="56" applyNumberFormat="1" applyFont="1" applyBorder="1" applyAlignment="1">
      <alignment horizontal="center" vertical="center" wrapText="1"/>
      <protection/>
    </xf>
    <xf numFmtId="0" fontId="6" fillId="0" borderId="14" xfId="58" applyFont="1" applyBorder="1" applyAlignment="1">
      <alignment horizontal="center"/>
      <protection/>
    </xf>
    <xf numFmtId="3" fontId="6" fillId="0" borderId="71" xfId="58" applyNumberFormat="1" applyFont="1" applyFill="1" applyBorder="1">
      <alignment/>
      <protection/>
    </xf>
    <xf numFmtId="49" fontId="6" fillId="0" borderId="75" xfId="0" applyNumberFormat="1" applyFont="1" applyBorder="1" applyAlignment="1">
      <alignment horizontal="center" vertical="center"/>
    </xf>
    <xf numFmtId="0" fontId="6" fillId="0" borderId="76" xfId="58" applyFont="1" applyBorder="1">
      <alignment/>
      <protection/>
    </xf>
    <xf numFmtId="0" fontId="6" fillId="0" borderId="26" xfId="58" applyFont="1" applyBorder="1" applyAlignment="1">
      <alignment horizontal="center"/>
      <protection/>
    </xf>
    <xf numFmtId="3" fontId="6" fillId="0" borderId="77" xfId="58" applyNumberFormat="1" applyFont="1" applyFill="1" applyBorder="1">
      <alignment/>
      <protection/>
    </xf>
    <xf numFmtId="3" fontId="6" fillId="0" borderId="62" xfId="58" applyNumberFormat="1" applyFont="1" applyBorder="1">
      <alignment/>
      <protection/>
    </xf>
    <xf numFmtId="49" fontId="6" fillId="0" borderId="24" xfId="56" applyNumberFormat="1" applyFont="1" applyBorder="1" applyAlignment="1">
      <alignment horizontal="center" vertical="center" wrapText="1"/>
      <protection/>
    </xf>
    <xf numFmtId="16" fontId="6" fillId="0" borderId="78" xfId="0" applyNumberFormat="1" applyFont="1" applyBorder="1" applyAlignment="1">
      <alignment horizontal="center"/>
    </xf>
    <xf numFmtId="0" fontId="6" fillId="0" borderId="79" xfId="0" applyFont="1" applyBorder="1" applyAlignment="1">
      <alignment/>
    </xf>
    <xf numFmtId="0" fontId="6" fillId="0" borderId="79" xfId="0" applyFont="1" applyBorder="1" applyAlignment="1">
      <alignment horizontal="center"/>
    </xf>
    <xf numFmtId="175" fontId="6" fillId="0" borderId="79" xfId="58" applyNumberFormat="1" applyFont="1" applyFill="1" applyBorder="1" applyAlignment="1">
      <alignment horizontal="right" vertical="center"/>
      <protection/>
    </xf>
    <xf numFmtId="175" fontId="6" fillId="0" borderId="80" xfId="58" applyNumberFormat="1" applyFont="1" applyFill="1" applyBorder="1" applyAlignment="1">
      <alignment horizontal="right" vertical="center"/>
      <protection/>
    </xf>
    <xf numFmtId="16" fontId="6" fillId="0" borderId="15" xfId="0" applyNumberFormat="1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14" xfId="0" applyFont="1" applyBorder="1" applyAlignment="1">
      <alignment horizontal="center"/>
    </xf>
    <xf numFmtId="175" fontId="6" fillId="0" borderId="14" xfId="58" applyNumberFormat="1" applyFont="1" applyFill="1" applyBorder="1" applyAlignment="1">
      <alignment horizontal="right" vertical="center"/>
      <protection/>
    </xf>
    <xf numFmtId="175" fontId="6" fillId="0" borderId="44" xfId="58" applyNumberFormat="1" applyFont="1" applyFill="1" applyBorder="1" applyAlignment="1">
      <alignment horizontal="right" vertical="center"/>
      <protection/>
    </xf>
    <xf numFmtId="0" fontId="6" fillId="0" borderId="81" xfId="58" applyFont="1" applyBorder="1">
      <alignment/>
      <protection/>
    </xf>
    <xf numFmtId="0" fontId="6" fillId="0" borderId="19" xfId="0" applyFont="1" applyBorder="1" applyAlignment="1">
      <alignment horizontal="center"/>
    </xf>
    <xf numFmtId="175" fontId="6" fillId="0" borderId="19" xfId="58" applyNumberFormat="1" applyFont="1" applyFill="1" applyBorder="1" applyAlignment="1">
      <alignment horizontal="right" vertical="center"/>
      <protection/>
    </xf>
    <xf numFmtId="175" fontId="6" fillId="0" borderId="50" xfId="58" applyNumberFormat="1" applyFont="1" applyFill="1" applyBorder="1" applyAlignment="1">
      <alignment horizontal="right" vertical="center"/>
      <protection/>
    </xf>
    <xf numFmtId="0" fontId="6" fillId="0" borderId="13" xfId="58" applyFont="1" applyBorder="1">
      <alignment/>
      <protection/>
    </xf>
    <xf numFmtId="0" fontId="6" fillId="0" borderId="55" xfId="0" applyFont="1" applyBorder="1" applyAlignment="1">
      <alignment horizontal="center"/>
    </xf>
    <xf numFmtId="175" fontId="6" fillId="0" borderId="55" xfId="58" applyNumberFormat="1" applyFont="1" applyFill="1" applyBorder="1" applyAlignment="1">
      <alignment horizontal="right" vertical="center"/>
      <protection/>
    </xf>
    <xf numFmtId="175" fontId="6" fillId="0" borderId="46" xfId="58" applyNumberFormat="1" applyFont="1" applyFill="1" applyBorder="1" applyAlignment="1">
      <alignment horizontal="right" vertical="center"/>
      <protection/>
    </xf>
    <xf numFmtId="0" fontId="6" fillId="0" borderId="73" xfId="58" applyFont="1" applyBorder="1">
      <alignment/>
      <protection/>
    </xf>
    <xf numFmtId="0" fontId="6" fillId="0" borderId="29" xfId="0" applyFont="1" applyBorder="1" applyAlignment="1">
      <alignment horizontal="center"/>
    </xf>
    <xf numFmtId="175" fontId="6" fillId="0" borderId="29" xfId="58" applyNumberFormat="1" applyFont="1" applyFill="1" applyBorder="1" applyAlignment="1">
      <alignment horizontal="right" vertical="center"/>
      <protection/>
    </xf>
    <xf numFmtId="175" fontId="6" fillId="0" borderId="63" xfId="58" applyNumberFormat="1" applyFont="1" applyFill="1" applyBorder="1" applyAlignment="1">
      <alignment horizontal="right" vertical="center"/>
      <protection/>
    </xf>
    <xf numFmtId="0" fontId="6" fillId="0" borderId="49" xfId="58" applyFont="1" applyBorder="1" applyAlignment="1">
      <alignment horizontal="center"/>
      <protection/>
    </xf>
    <xf numFmtId="3" fontId="6" fillId="0" borderId="82" xfId="58" applyNumberFormat="1" applyFont="1" applyBorder="1">
      <alignment/>
      <protection/>
    </xf>
    <xf numFmtId="3" fontId="6" fillId="0" borderId="83" xfId="58" applyNumberFormat="1" applyFont="1" applyBorder="1" applyAlignment="1">
      <alignment horizontal="right" vertical="center"/>
      <protection/>
    </xf>
    <xf numFmtId="0" fontId="6" fillId="0" borderId="7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6" fillId="0" borderId="30" xfId="0" applyNumberFormat="1" applyFont="1" applyBorder="1" applyAlignment="1">
      <alignment horizontal="center" vertical="center"/>
    </xf>
    <xf numFmtId="0" fontId="6" fillId="0" borderId="39" xfId="58" applyFont="1" applyBorder="1">
      <alignment/>
      <protection/>
    </xf>
    <xf numFmtId="0" fontId="6" fillId="0" borderId="26" xfId="0" applyFont="1" applyBorder="1" applyAlignment="1">
      <alignment horizontal="center"/>
    </xf>
    <xf numFmtId="175" fontId="6" fillId="0" borderId="26" xfId="58" applyNumberFormat="1" applyFont="1" applyFill="1" applyBorder="1" applyAlignment="1">
      <alignment horizontal="right" vertical="center"/>
      <protection/>
    </xf>
    <xf numFmtId="175" fontId="6" fillId="0" borderId="48" xfId="58" applyNumberFormat="1" applyFont="1" applyFill="1" applyBorder="1" applyAlignment="1">
      <alignment horizontal="right" vertical="center"/>
      <protection/>
    </xf>
    <xf numFmtId="0" fontId="0" fillId="0" borderId="0" xfId="56">
      <alignment/>
      <protection/>
    </xf>
    <xf numFmtId="49" fontId="6" fillId="0" borderId="24" xfId="56" applyNumberFormat="1" applyFont="1" applyBorder="1" applyAlignment="1">
      <alignment horizontal="center" vertical="center"/>
      <protection/>
    </xf>
    <xf numFmtId="49" fontId="6" fillId="0" borderId="27" xfId="56" applyNumberFormat="1" applyFont="1" applyBorder="1" applyAlignment="1">
      <alignment horizontal="center" vertical="center"/>
      <protection/>
    </xf>
    <xf numFmtId="49" fontId="6" fillId="0" borderId="15" xfId="56" applyNumberFormat="1" applyFont="1" applyBorder="1" applyAlignment="1">
      <alignment horizontal="center" vertical="center"/>
      <protection/>
    </xf>
    <xf numFmtId="0" fontId="6" fillId="33" borderId="22" xfId="56" applyFont="1" applyFill="1" applyBorder="1">
      <alignment/>
      <protection/>
    </xf>
    <xf numFmtId="49" fontId="6" fillId="0" borderId="28" xfId="56" applyNumberFormat="1" applyFont="1" applyBorder="1" applyAlignment="1">
      <alignment horizontal="center" vertical="center" wrapText="1"/>
      <protection/>
    </xf>
    <xf numFmtId="49" fontId="6" fillId="0" borderId="27" xfId="56" applyNumberFormat="1" applyFont="1" applyBorder="1" applyAlignment="1">
      <alignment horizontal="center" vertical="center" wrapText="1"/>
      <protection/>
    </xf>
    <xf numFmtId="49" fontId="6" fillId="0" borderId="15" xfId="56" applyNumberFormat="1" applyFont="1" applyBorder="1" applyAlignment="1">
      <alignment horizontal="center" vertical="center" wrapText="1"/>
      <protection/>
    </xf>
    <xf numFmtId="49" fontId="6" fillId="0" borderId="16" xfId="56" applyNumberFormat="1" applyFont="1" applyBorder="1" applyAlignment="1">
      <alignment horizontal="center" vertical="center" wrapText="1"/>
      <protection/>
    </xf>
    <xf numFmtId="49" fontId="6" fillId="0" borderId="30" xfId="56" applyNumberFormat="1" applyFont="1" applyBorder="1" applyAlignment="1">
      <alignment horizontal="center" vertical="center" wrapText="1"/>
      <protection/>
    </xf>
    <xf numFmtId="49" fontId="6" fillId="0" borderId="0" xfId="56" applyNumberFormat="1" applyFont="1" applyBorder="1" applyAlignment="1">
      <alignment horizontal="center" vertical="center" wrapText="1"/>
      <protection/>
    </xf>
    <xf numFmtId="49" fontId="6" fillId="0" borderId="75" xfId="56" applyNumberFormat="1" applyFont="1" applyBorder="1" applyAlignment="1">
      <alignment horizontal="center" vertical="center"/>
      <protection/>
    </xf>
    <xf numFmtId="16" fontId="6" fillId="0" borderId="78" xfId="56" applyNumberFormat="1" applyFont="1" applyBorder="1" applyAlignment="1">
      <alignment horizontal="center"/>
      <protection/>
    </xf>
    <xf numFmtId="0" fontId="6" fillId="0" borderId="79" xfId="56" applyFont="1" applyBorder="1">
      <alignment/>
      <protection/>
    </xf>
    <xf numFmtId="0" fontId="6" fillId="0" borderId="79" xfId="56" applyFont="1" applyBorder="1" applyAlignment="1">
      <alignment horizontal="center"/>
      <protection/>
    </xf>
    <xf numFmtId="16" fontId="6" fillId="0" borderId="15" xfId="56" applyNumberFormat="1" applyFont="1" applyBorder="1" applyAlignment="1">
      <alignment horizontal="center"/>
      <protection/>
    </xf>
    <xf numFmtId="0" fontId="6" fillId="0" borderId="22" xfId="56" applyFont="1" applyBorder="1">
      <alignment/>
      <protection/>
    </xf>
    <xf numFmtId="0" fontId="6" fillId="0" borderId="14" xfId="56" applyFont="1" applyBorder="1" applyAlignment="1">
      <alignment horizontal="center"/>
      <protection/>
    </xf>
    <xf numFmtId="49" fontId="6" fillId="0" borderId="18" xfId="56" applyNumberFormat="1" applyFont="1" applyBorder="1" applyAlignment="1">
      <alignment horizontal="center" vertical="center"/>
      <protection/>
    </xf>
    <xf numFmtId="0" fontId="6" fillId="0" borderId="19" xfId="56" applyFont="1" applyBorder="1" applyAlignment="1">
      <alignment horizontal="center"/>
      <protection/>
    </xf>
    <xf numFmtId="0" fontId="6" fillId="0" borderId="55" xfId="56" applyFont="1" applyBorder="1" applyAlignment="1">
      <alignment horizontal="center"/>
      <protection/>
    </xf>
    <xf numFmtId="0" fontId="6" fillId="0" borderId="29" xfId="56" applyFont="1" applyBorder="1" applyAlignment="1">
      <alignment horizontal="center"/>
      <protection/>
    </xf>
    <xf numFmtId="0" fontId="6" fillId="0" borderId="78" xfId="56" applyFont="1" applyBorder="1" applyAlignment="1">
      <alignment horizontal="center"/>
      <protection/>
    </xf>
    <xf numFmtId="0" fontId="6" fillId="0" borderId="15" xfId="56" applyFont="1" applyBorder="1" applyAlignment="1">
      <alignment horizontal="center"/>
      <protection/>
    </xf>
    <xf numFmtId="49" fontId="6" fillId="0" borderId="30" xfId="56" applyNumberFormat="1" applyFont="1" applyBorder="1" applyAlignment="1">
      <alignment horizontal="center" vertical="center"/>
      <protection/>
    </xf>
    <xf numFmtId="0" fontId="6" fillId="0" borderId="26" xfId="56" applyFont="1" applyBorder="1" applyAlignment="1">
      <alignment horizontal="center"/>
      <protection/>
    </xf>
    <xf numFmtId="0" fontId="6" fillId="0" borderId="55" xfId="58" applyFont="1" applyBorder="1" applyAlignment="1">
      <alignment horizontal="center"/>
      <protection/>
    </xf>
    <xf numFmtId="3" fontId="6" fillId="0" borderId="55" xfId="58" applyNumberFormat="1" applyFont="1" applyBorder="1">
      <alignment/>
      <protection/>
    </xf>
    <xf numFmtId="3" fontId="6" fillId="0" borderId="46" xfId="58" applyNumberFormat="1" applyFont="1" applyBorder="1">
      <alignment/>
      <protection/>
    </xf>
    <xf numFmtId="3" fontId="6" fillId="0" borderId="69" xfId="58" applyNumberFormat="1" applyFont="1" applyBorder="1" applyAlignment="1">
      <alignment horizontal="right" vertical="center"/>
      <protection/>
    </xf>
    <xf numFmtId="3" fontId="6" fillId="0" borderId="51" xfId="58" applyNumberFormat="1" applyFont="1" applyBorder="1" applyAlignment="1">
      <alignment horizontal="right" vertical="center"/>
      <protection/>
    </xf>
    <xf numFmtId="0" fontId="6" fillId="33" borderId="21" xfId="56" applyFont="1" applyFill="1" applyBorder="1">
      <alignment/>
      <protection/>
    </xf>
    <xf numFmtId="0" fontId="6" fillId="33" borderId="25" xfId="58" applyFont="1" applyFill="1" applyBorder="1" applyAlignment="1">
      <alignment horizontal="center"/>
      <protection/>
    </xf>
    <xf numFmtId="3" fontId="6" fillId="32" borderId="25" xfId="58" applyNumberFormat="1" applyFont="1" applyFill="1" applyBorder="1" applyAlignment="1">
      <alignment horizontal="right" vertical="center"/>
      <protection/>
    </xf>
    <xf numFmtId="3" fontId="6" fillId="33" borderId="64" xfId="58" applyNumberFormat="1" applyFont="1" applyFill="1" applyBorder="1" applyAlignment="1">
      <alignment horizontal="right" vertical="center"/>
      <protection/>
    </xf>
    <xf numFmtId="0" fontId="6" fillId="33" borderId="22" xfId="58" applyFont="1" applyFill="1" applyBorder="1">
      <alignment/>
      <protection/>
    </xf>
    <xf numFmtId="3" fontId="6" fillId="0" borderId="14" xfId="58" applyNumberFormat="1" applyFont="1" applyBorder="1" applyAlignment="1">
      <alignment horizontal="right" vertical="center"/>
      <protection/>
    </xf>
    <xf numFmtId="3" fontId="6" fillId="0" borderId="44" xfId="58" applyNumberFormat="1" applyFont="1" applyBorder="1" applyAlignment="1">
      <alignment horizontal="right" vertical="center"/>
      <protection/>
    </xf>
    <xf numFmtId="0" fontId="6" fillId="0" borderId="22" xfId="58" applyFont="1" applyBorder="1" applyAlignment="1">
      <alignment horizontal="center"/>
      <protection/>
    </xf>
    <xf numFmtId="0" fontId="6" fillId="0" borderId="22" xfId="58" applyFont="1" applyBorder="1" applyAlignment="1">
      <alignment horizontal="left"/>
      <protection/>
    </xf>
    <xf numFmtId="3" fontId="6" fillId="32" borderId="55" xfId="58" applyNumberFormat="1" applyFont="1" applyFill="1" applyBorder="1" applyAlignment="1">
      <alignment horizontal="right" vertical="center"/>
      <protection/>
    </xf>
    <xf numFmtId="0" fontId="6" fillId="0" borderId="29" xfId="58" applyFont="1" applyBorder="1" applyAlignment="1">
      <alignment horizontal="center"/>
      <protection/>
    </xf>
    <xf numFmtId="3" fontId="6" fillId="32" borderId="29" xfId="58" applyNumberFormat="1" applyFont="1" applyFill="1" applyBorder="1" applyAlignment="1">
      <alignment horizontal="right" vertical="center"/>
      <protection/>
    </xf>
    <xf numFmtId="3" fontId="6" fillId="0" borderId="63" xfId="58" applyNumberFormat="1" applyFont="1" applyBorder="1" applyAlignment="1">
      <alignment horizontal="right" vertical="center"/>
      <protection/>
    </xf>
    <xf numFmtId="3" fontId="6" fillId="34" borderId="29" xfId="58" applyNumberFormat="1" applyFont="1" applyFill="1" applyBorder="1" applyAlignment="1">
      <alignment horizontal="right" vertical="center"/>
      <protection/>
    </xf>
    <xf numFmtId="3" fontId="6" fillId="0" borderId="29" xfId="58" applyNumberFormat="1" applyFont="1" applyBorder="1" applyAlignment="1">
      <alignment horizontal="right" vertical="center"/>
      <protection/>
    </xf>
    <xf numFmtId="3" fontId="6" fillId="34" borderId="14" xfId="58" applyNumberFormat="1" applyFont="1" applyFill="1" applyBorder="1" applyAlignment="1">
      <alignment horizontal="right" vertical="center"/>
      <protection/>
    </xf>
    <xf numFmtId="0" fontId="6" fillId="0" borderId="25" xfId="58" applyFont="1" applyBorder="1" applyAlignment="1">
      <alignment horizontal="center"/>
      <protection/>
    </xf>
    <xf numFmtId="3" fontId="6" fillId="0" borderId="25" xfId="58" applyNumberFormat="1" applyFont="1" applyBorder="1" applyAlignment="1">
      <alignment horizontal="right" vertical="center"/>
      <protection/>
    </xf>
    <xf numFmtId="3" fontId="6" fillId="0" borderId="64" xfId="58" applyNumberFormat="1" applyFont="1" applyBorder="1" applyAlignment="1">
      <alignment horizontal="right" vertical="center"/>
      <protection/>
    </xf>
    <xf numFmtId="49" fontId="6" fillId="0" borderId="16" xfId="56" applyNumberFormat="1" applyFont="1" applyBorder="1" applyAlignment="1">
      <alignment horizontal="center" vertical="center"/>
      <protection/>
    </xf>
    <xf numFmtId="0" fontId="6" fillId="0" borderId="13" xfId="58" applyFont="1" applyBorder="1" applyAlignment="1">
      <alignment horizontal="left"/>
      <protection/>
    </xf>
    <xf numFmtId="3" fontId="6" fillId="0" borderId="46" xfId="58" applyNumberFormat="1" applyFont="1" applyBorder="1" applyAlignment="1">
      <alignment horizontal="right" vertical="center"/>
      <protection/>
    </xf>
    <xf numFmtId="0" fontId="6" fillId="0" borderId="69" xfId="58" applyFont="1" applyBorder="1">
      <alignment/>
      <protection/>
    </xf>
    <xf numFmtId="3" fontId="6" fillId="34" borderId="69" xfId="58" applyNumberFormat="1" applyFont="1" applyFill="1" applyBorder="1" applyAlignment="1">
      <alignment horizontal="right" vertical="center"/>
      <protection/>
    </xf>
    <xf numFmtId="4" fontId="6" fillId="32" borderId="14" xfId="58" applyNumberFormat="1" applyFont="1" applyFill="1" applyBorder="1" applyAlignment="1">
      <alignment horizontal="right" vertical="center"/>
      <protection/>
    </xf>
    <xf numFmtId="49" fontId="6" fillId="0" borderId="28" xfId="56" applyNumberFormat="1" applyFont="1" applyBorder="1" applyAlignment="1">
      <alignment horizontal="center" vertical="center"/>
      <protection/>
    </xf>
    <xf numFmtId="0" fontId="6" fillId="0" borderId="73" xfId="58" applyFont="1" applyBorder="1" applyAlignment="1">
      <alignment horizontal="left"/>
      <protection/>
    </xf>
    <xf numFmtId="3" fontId="6" fillId="0" borderId="69" xfId="58" applyNumberFormat="1" applyFont="1" applyFill="1" applyBorder="1" applyAlignment="1">
      <alignment horizontal="right" vertical="center"/>
      <protection/>
    </xf>
    <xf numFmtId="0" fontId="6" fillId="0" borderId="35" xfId="58" applyFont="1" applyFill="1" applyBorder="1" applyAlignment="1">
      <alignment horizontal="left"/>
      <protection/>
    </xf>
    <xf numFmtId="3" fontId="6" fillId="0" borderId="35" xfId="58" applyNumberFormat="1" applyFont="1" applyFill="1" applyBorder="1" applyAlignment="1">
      <alignment horizontal="right" vertical="center"/>
      <protection/>
    </xf>
    <xf numFmtId="3" fontId="6" fillId="0" borderId="42" xfId="58" applyNumberFormat="1" applyFont="1" applyFill="1" applyBorder="1" applyAlignment="1">
      <alignment horizontal="right" vertical="center"/>
      <protection/>
    </xf>
    <xf numFmtId="0" fontId="6" fillId="0" borderId="14" xfId="58" applyFont="1" applyFill="1" applyBorder="1" applyAlignment="1">
      <alignment horizontal="left" indent="4"/>
      <protection/>
    </xf>
    <xf numFmtId="0" fontId="6" fillId="0" borderId="14" xfId="58" applyFont="1" applyFill="1" applyBorder="1" applyAlignment="1">
      <alignment horizontal="left"/>
      <protection/>
    </xf>
    <xf numFmtId="3" fontId="6" fillId="0" borderId="44" xfId="58" applyNumberFormat="1" applyFont="1" applyFill="1" applyBorder="1" applyAlignment="1">
      <alignment horizontal="right" vertical="center"/>
      <protection/>
    </xf>
    <xf numFmtId="0" fontId="6" fillId="0" borderId="29" xfId="58" applyFont="1" applyFill="1" applyBorder="1" applyAlignment="1">
      <alignment horizontal="left" indent="4"/>
      <protection/>
    </xf>
    <xf numFmtId="0" fontId="6" fillId="0" borderId="70" xfId="58" applyFont="1" applyBorder="1" applyAlignment="1">
      <alignment horizontal="center"/>
      <protection/>
    </xf>
    <xf numFmtId="3" fontId="6" fillId="0" borderId="25" xfId="58" applyNumberFormat="1" applyFont="1" applyFill="1" applyBorder="1">
      <alignment/>
      <protection/>
    </xf>
    <xf numFmtId="3" fontId="6" fillId="0" borderId="64" xfId="58" applyNumberFormat="1" applyFont="1" applyBorder="1">
      <alignment/>
      <protection/>
    </xf>
    <xf numFmtId="49" fontId="6" fillId="0" borderId="0" xfId="56" applyNumberFormat="1" applyFont="1" applyAlignment="1">
      <alignment horizontal="left" vertical="center"/>
      <protection/>
    </xf>
    <xf numFmtId="0" fontId="6" fillId="0" borderId="77" xfId="58" applyFont="1" applyBorder="1" applyAlignment="1">
      <alignment horizontal="center"/>
      <protection/>
    </xf>
    <xf numFmtId="0" fontId="6" fillId="0" borderId="84" xfId="58" applyFont="1" applyBorder="1">
      <alignment/>
      <protection/>
    </xf>
    <xf numFmtId="0" fontId="6" fillId="0" borderId="11" xfId="58" applyFont="1" applyBorder="1" applyAlignment="1">
      <alignment horizontal="center"/>
      <protection/>
    </xf>
    <xf numFmtId="3" fontId="6" fillId="0" borderId="85" xfId="58" applyNumberFormat="1" applyFont="1" applyBorder="1">
      <alignment/>
      <protection/>
    </xf>
    <xf numFmtId="3" fontId="6" fillId="0" borderId="86" xfId="58" applyNumberFormat="1" applyFont="1" applyBorder="1" applyAlignment="1">
      <alignment horizontal="right" vertical="center"/>
      <protection/>
    </xf>
    <xf numFmtId="49" fontId="6" fillId="0" borderId="33" xfId="56" applyNumberFormat="1" applyFont="1" applyBorder="1" applyAlignment="1">
      <alignment horizontal="center" vertical="center"/>
      <protection/>
    </xf>
    <xf numFmtId="4" fontId="6" fillId="0" borderId="52" xfId="0" applyNumberFormat="1" applyFont="1" applyFill="1" applyBorder="1" applyAlignment="1">
      <alignment horizontal="right" vertical="center"/>
    </xf>
    <xf numFmtId="4" fontId="6" fillId="0" borderId="42" xfId="0" applyNumberFormat="1" applyFont="1" applyFill="1" applyBorder="1" applyAlignment="1">
      <alignment horizontal="right" vertical="center"/>
    </xf>
    <xf numFmtId="4" fontId="6" fillId="34" borderId="14" xfId="0" applyNumberFormat="1" applyFont="1" applyFill="1" applyBorder="1" applyAlignment="1">
      <alignment horizontal="right" vertical="center"/>
    </xf>
    <xf numFmtId="4" fontId="6" fillId="33" borderId="44" xfId="0" applyNumberFormat="1" applyFont="1" applyFill="1" applyBorder="1" applyAlignment="1">
      <alignment horizontal="right" vertical="center"/>
    </xf>
    <xf numFmtId="4" fontId="6" fillId="34" borderId="53" xfId="0" applyNumberFormat="1" applyFont="1" applyFill="1" applyBorder="1" applyAlignment="1">
      <alignment horizontal="right" vertical="center"/>
    </xf>
    <xf numFmtId="4" fontId="6" fillId="34" borderId="54" xfId="0" applyNumberFormat="1" applyFont="1" applyFill="1" applyBorder="1" applyAlignment="1">
      <alignment horizontal="right" vertical="center"/>
    </xf>
    <xf numFmtId="4" fontId="6" fillId="34" borderId="55" xfId="0" applyNumberFormat="1" applyFont="1" applyFill="1" applyBorder="1" applyAlignment="1">
      <alignment horizontal="right" vertical="center"/>
    </xf>
    <xf numFmtId="4" fontId="6" fillId="34" borderId="53" xfId="0" applyNumberFormat="1" applyFont="1" applyFill="1" applyBorder="1" applyAlignment="1">
      <alignment horizontal="right" vertical="center" wrapText="1"/>
    </xf>
    <xf numFmtId="4" fontId="6" fillId="34" borderId="14" xfId="0" applyNumberFormat="1" applyFont="1" applyFill="1" applyBorder="1" applyAlignment="1">
      <alignment horizontal="right" vertical="center" wrapText="1"/>
    </xf>
    <xf numFmtId="4" fontId="6" fillId="34" borderId="56" xfId="0" applyNumberFormat="1" applyFont="1" applyFill="1" applyBorder="1" applyAlignment="1">
      <alignment horizontal="right" vertical="center" wrapText="1"/>
    </xf>
    <xf numFmtId="4" fontId="6" fillId="34" borderId="56" xfId="0" applyNumberFormat="1" applyFont="1" applyFill="1" applyBorder="1" applyAlignment="1">
      <alignment horizontal="right" vertical="center"/>
    </xf>
    <xf numFmtId="4" fontId="6" fillId="34" borderId="29" xfId="0" applyNumberFormat="1" applyFont="1" applyFill="1" applyBorder="1" applyAlignment="1">
      <alignment horizontal="right" vertical="center"/>
    </xf>
    <xf numFmtId="0" fontId="6" fillId="0" borderId="70" xfId="0" applyFont="1" applyFill="1" applyBorder="1" applyAlignment="1">
      <alignment horizontal="right" vertical="center" wrapText="1"/>
    </xf>
    <xf numFmtId="4" fontId="6" fillId="34" borderId="57" xfId="0" applyNumberFormat="1" applyFont="1" applyFill="1" applyBorder="1" applyAlignment="1">
      <alignment horizontal="right" vertical="center" wrapText="1"/>
    </xf>
    <xf numFmtId="4" fontId="6" fillId="0" borderId="51" xfId="0" applyNumberFormat="1" applyFont="1" applyFill="1" applyBorder="1" applyAlignment="1">
      <alignment horizontal="right" vertical="center" wrapText="1"/>
    </xf>
    <xf numFmtId="0" fontId="6" fillId="0" borderId="25" xfId="0" applyFont="1" applyFill="1" applyBorder="1" applyAlignment="1">
      <alignment horizontal="left" vertical="center" wrapText="1"/>
    </xf>
    <xf numFmtId="4" fontId="6" fillId="34" borderId="58" xfId="0" applyNumberFormat="1" applyFont="1" applyFill="1" applyBorder="1" applyAlignment="1">
      <alignment horizontal="right" vertical="center" wrapText="1"/>
    </xf>
    <xf numFmtId="4" fontId="6" fillId="0" borderId="42" xfId="0" applyNumberFormat="1" applyFont="1" applyFill="1" applyBorder="1" applyAlignment="1">
      <alignment horizontal="right" vertical="center" wrapText="1"/>
    </xf>
    <xf numFmtId="4" fontId="6" fillId="0" borderId="44" xfId="0" applyNumberFormat="1" applyFont="1" applyFill="1" applyBorder="1" applyAlignment="1">
      <alignment horizontal="right" vertical="center" wrapText="1"/>
    </xf>
    <xf numFmtId="4" fontId="6" fillId="34" borderId="59" xfId="0" applyNumberFormat="1" applyFont="1" applyFill="1" applyBorder="1" applyAlignment="1">
      <alignment horizontal="right" vertical="center" wrapText="1"/>
    </xf>
    <xf numFmtId="4" fontId="6" fillId="0" borderId="44" xfId="0" applyNumberFormat="1" applyFont="1" applyFill="1" applyBorder="1" applyAlignment="1">
      <alignment horizontal="right" vertical="center"/>
    </xf>
    <xf numFmtId="4" fontId="6" fillId="34" borderId="54" xfId="0" applyNumberFormat="1" applyFont="1" applyFill="1" applyBorder="1" applyAlignment="1">
      <alignment horizontal="right" vertical="center" wrapText="1"/>
    </xf>
    <xf numFmtId="4" fontId="6" fillId="33" borderId="46" xfId="0" applyNumberFormat="1" applyFont="1" applyFill="1" applyBorder="1" applyAlignment="1">
      <alignment horizontal="right" vertical="center"/>
    </xf>
    <xf numFmtId="4" fontId="6" fillId="34" borderId="25" xfId="0" applyNumberFormat="1" applyFont="1" applyFill="1" applyBorder="1" applyAlignment="1">
      <alignment horizontal="right" vertical="center"/>
    </xf>
    <xf numFmtId="4" fontId="6" fillId="34" borderId="55" xfId="0" applyNumberFormat="1" applyFont="1" applyFill="1" applyBorder="1" applyAlignment="1">
      <alignment horizontal="right" vertical="center" wrapText="1"/>
    </xf>
    <xf numFmtId="4" fontId="6" fillId="0" borderId="54" xfId="0" applyNumberFormat="1" applyFont="1" applyFill="1" applyBorder="1" applyAlignment="1">
      <alignment horizontal="right" vertical="center" wrapText="1"/>
    </xf>
    <xf numFmtId="4" fontId="6" fillId="34" borderId="44" xfId="0" applyNumberFormat="1" applyFont="1" applyFill="1" applyBorder="1" applyAlignment="1">
      <alignment horizontal="right" vertical="center"/>
    </xf>
    <xf numFmtId="4" fontId="6" fillId="34" borderId="65" xfId="0" applyNumberFormat="1" applyFont="1" applyFill="1" applyBorder="1" applyAlignment="1">
      <alignment horizontal="right" vertical="center" wrapText="1"/>
    </xf>
    <xf numFmtId="4" fontId="6" fillId="34" borderId="26" xfId="0" applyNumberFormat="1" applyFont="1" applyFill="1" applyBorder="1" applyAlignment="1">
      <alignment horizontal="right" vertical="center" wrapText="1"/>
    </xf>
    <xf numFmtId="4" fontId="6" fillId="34" borderId="26" xfId="0" applyNumberFormat="1" applyFont="1" applyFill="1" applyBorder="1" applyAlignment="1">
      <alignment horizontal="right" vertical="center"/>
    </xf>
    <xf numFmtId="4" fontId="6" fillId="34" borderId="48" xfId="0" applyNumberFormat="1" applyFont="1" applyFill="1" applyBorder="1" applyAlignment="1">
      <alignment horizontal="right" vertical="center"/>
    </xf>
    <xf numFmtId="49" fontId="6" fillId="33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46" fillId="0" borderId="0" xfId="57" applyFont="1" applyAlignment="1">
      <alignment horizontal="center" vertical="center" wrapText="1"/>
      <protection/>
    </xf>
    <xf numFmtId="0" fontId="46" fillId="0" borderId="31" xfId="57" applyFont="1" applyBorder="1" applyAlignment="1">
      <alignment horizontal="center" vertical="center" wrapText="1"/>
      <protection/>
    </xf>
    <xf numFmtId="0" fontId="46" fillId="0" borderId="17" xfId="57" applyFont="1" applyBorder="1" applyAlignment="1">
      <alignment horizontal="center" vertical="center" wrapText="1"/>
      <protection/>
    </xf>
    <xf numFmtId="0" fontId="46" fillId="0" borderId="67" xfId="57" applyFont="1" applyBorder="1" applyAlignment="1">
      <alignment horizontal="center" vertical="center" wrapText="1"/>
      <protection/>
    </xf>
    <xf numFmtId="0" fontId="46" fillId="0" borderId="87" xfId="57" applyFont="1" applyBorder="1" applyAlignment="1">
      <alignment horizontal="center" vertical="center" wrapText="1"/>
      <protection/>
    </xf>
    <xf numFmtId="0" fontId="46" fillId="0" borderId="49" xfId="57" applyFont="1" applyBorder="1" applyAlignment="1">
      <alignment horizontal="center" vertical="center" wrapText="1"/>
      <protection/>
    </xf>
    <xf numFmtId="0" fontId="46" fillId="0" borderId="81" xfId="57" applyFont="1" applyBorder="1" applyAlignment="1">
      <alignment horizontal="center" vertical="center" wrapText="1"/>
      <protection/>
    </xf>
    <xf numFmtId="0" fontId="46" fillId="0" borderId="32" xfId="57" applyFont="1" applyBorder="1" applyAlignment="1">
      <alignment horizontal="center" vertical="center" wrapText="1"/>
      <protection/>
    </xf>
    <xf numFmtId="0" fontId="46" fillId="0" borderId="52" xfId="57" applyFont="1" applyBorder="1" applyAlignment="1">
      <alignment horizontal="center" vertical="center" wrapText="1"/>
      <protection/>
    </xf>
    <xf numFmtId="0" fontId="46" fillId="0" borderId="68" xfId="57" applyFont="1" applyBorder="1" applyAlignment="1">
      <alignment horizontal="center" vertical="center" wrapText="1"/>
      <protection/>
    </xf>
    <xf numFmtId="0" fontId="46" fillId="0" borderId="50" xfId="57" applyFont="1" applyBorder="1" applyAlignment="1">
      <alignment horizontal="center" vertical="center" wrapText="1"/>
      <protection/>
    </xf>
    <xf numFmtId="0" fontId="6" fillId="33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2" fontId="6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6" fillId="3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85" xfId="0" applyFont="1" applyFill="1" applyBorder="1" applyAlignment="1">
      <alignment horizontal="center" vertical="center"/>
    </xf>
    <xf numFmtId="0" fontId="6" fillId="33" borderId="86" xfId="0" applyFont="1" applyFill="1" applyBorder="1" applyAlignment="1">
      <alignment horizontal="center" vertical="center"/>
    </xf>
    <xf numFmtId="0" fontId="6" fillId="0" borderId="78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57" xfId="0" applyNumberFormat="1" applyFont="1" applyFill="1" applyBorder="1" applyAlignment="1">
      <alignment horizontal="center" vertical="center" wrapText="1"/>
    </xf>
    <xf numFmtId="0" fontId="6" fillId="0" borderId="71" xfId="0" applyNumberFormat="1" applyFont="1" applyFill="1" applyBorder="1" applyAlignment="1">
      <alignment horizontal="center" vertical="center" wrapText="1"/>
    </xf>
    <xf numFmtId="0" fontId="6" fillId="0" borderId="70" xfId="0" applyNumberFormat="1" applyFont="1" applyFill="1" applyBorder="1" applyAlignment="1">
      <alignment horizontal="center" vertical="center" wrapText="1"/>
    </xf>
    <xf numFmtId="2" fontId="6" fillId="0" borderId="0" xfId="56" applyNumberFormat="1" applyFont="1" applyAlignment="1">
      <alignment horizontal="center" vertical="center"/>
      <protection/>
    </xf>
    <xf numFmtId="0" fontId="6" fillId="33" borderId="0" xfId="56" applyFont="1" applyFill="1" applyAlignment="1">
      <alignment horizontal="center" vertical="center"/>
      <protection/>
    </xf>
    <xf numFmtId="0" fontId="7" fillId="0" borderId="0" xfId="56" applyFont="1" applyAlignment="1">
      <alignment horizontal="center" vertical="center"/>
      <protection/>
    </xf>
    <xf numFmtId="49" fontId="6" fillId="0" borderId="88" xfId="56" applyNumberFormat="1" applyFont="1" applyBorder="1" applyAlignment="1">
      <alignment horizontal="center" vertical="center" wrapText="1"/>
      <protection/>
    </xf>
    <xf numFmtId="49" fontId="6" fillId="0" borderId="23" xfId="56" applyNumberFormat="1" applyFont="1" applyBorder="1" applyAlignment="1">
      <alignment horizontal="center" vertical="center" wrapText="1"/>
      <protection/>
    </xf>
    <xf numFmtId="0" fontId="6" fillId="0" borderId="84" xfId="58" applyFont="1" applyBorder="1" applyAlignment="1">
      <alignment horizontal="center" vertical="center"/>
      <protection/>
    </xf>
    <xf numFmtId="0" fontId="6" fillId="0" borderId="70" xfId="58" applyFont="1" applyBorder="1" applyAlignment="1">
      <alignment horizontal="center" vertical="center"/>
      <protection/>
    </xf>
    <xf numFmtId="0" fontId="6" fillId="0" borderId="32" xfId="58" applyFont="1" applyBorder="1" applyAlignment="1">
      <alignment horizontal="center" vertical="center" wrapText="1"/>
      <protection/>
    </xf>
    <xf numFmtId="0" fontId="6" fillId="0" borderId="19" xfId="58" applyFont="1" applyBorder="1" applyAlignment="1">
      <alignment horizontal="center" vertical="center" wrapText="1"/>
      <protection/>
    </xf>
    <xf numFmtId="0" fontId="6" fillId="0" borderId="12" xfId="58" applyFont="1" applyBorder="1" applyAlignment="1">
      <alignment horizontal="center"/>
      <protection/>
    </xf>
    <xf numFmtId="0" fontId="6" fillId="0" borderId="10" xfId="58" applyFont="1" applyBorder="1" applyAlignment="1">
      <alignment horizontal="center"/>
      <protection/>
    </xf>
    <xf numFmtId="0" fontId="6" fillId="0" borderId="0" xfId="0" applyFont="1" applyAlignment="1">
      <alignment horizontal="center"/>
    </xf>
    <xf numFmtId="49" fontId="6" fillId="0" borderId="20" xfId="56" applyNumberFormat="1" applyFont="1" applyBorder="1" applyAlignment="1">
      <alignment horizontal="center" vertical="center" wrapText="1"/>
      <protection/>
    </xf>
    <xf numFmtId="49" fontId="6" fillId="0" borderId="24" xfId="56" applyNumberFormat="1" applyFont="1" applyBorder="1" applyAlignment="1">
      <alignment horizontal="center" vertical="center" wrapText="1"/>
      <protection/>
    </xf>
    <xf numFmtId="0" fontId="6" fillId="0" borderId="12" xfId="58" applyFont="1" applyBorder="1" applyAlignment="1">
      <alignment horizontal="center" vertical="center"/>
      <protection/>
    </xf>
    <xf numFmtId="0" fontId="6" fillId="0" borderId="69" xfId="58" applyFont="1" applyBorder="1" applyAlignment="1">
      <alignment horizontal="center" vertical="center"/>
      <protection/>
    </xf>
    <xf numFmtId="0" fontId="6" fillId="0" borderId="12" xfId="58" applyFont="1" applyBorder="1" applyAlignment="1">
      <alignment horizontal="center" vertical="center" wrapText="1"/>
      <protection/>
    </xf>
    <xf numFmtId="0" fontId="6" fillId="0" borderId="69" xfId="58" applyFont="1" applyBorder="1" applyAlignment="1">
      <alignment horizontal="center" vertical="center" wrapText="1"/>
      <protection/>
    </xf>
    <xf numFmtId="49" fontId="6" fillId="0" borderId="88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0" fontId="6" fillId="33" borderId="12" xfId="58" applyFont="1" applyFill="1" applyBorder="1" applyAlignment="1">
      <alignment horizontal="center"/>
      <protection/>
    </xf>
    <xf numFmtId="0" fontId="6" fillId="33" borderId="10" xfId="58" applyFont="1" applyFill="1" applyBorder="1" applyAlignment="1">
      <alignment horizontal="center"/>
      <protection/>
    </xf>
    <xf numFmtId="0" fontId="0" fillId="0" borderId="0" xfId="0" applyAlignment="1">
      <alignment horizontal="center" vertical="center"/>
    </xf>
    <xf numFmtId="0" fontId="7" fillId="33" borderId="0" xfId="0" applyFont="1" applyFill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_2008_IC-Sumarni pregled tabela_ElEn" xfId="57"/>
    <cellStyle name="Normal_EEB  I-XII  2005" xfId="58"/>
    <cellStyle name="Note" xfId="59"/>
    <cellStyle name="Output" xfId="60"/>
    <cellStyle name="Percent" xfId="61"/>
    <cellStyle name="Standard_A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152400</xdr:rowOff>
    </xdr:from>
    <xdr:to>
      <xdr:col>1</xdr:col>
      <xdr:colOff>704850</xdr:colOff>
      <xdr:row>9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52400"/>
          <a:ext cx="23431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2"/>
  <sheetViews>
    <sheetView showGridLines="0" tabSelected="1" zoomScalePageLayoutView="0" workbookViewId="0" topLeftCell="A1">
      <selection activeCell="C35" sqref="C35"/>
    </sheetView>
  </sheetViews>
  <sheetFormatPr defaultColWidth="9.140625" defaultRowHeight="12.75"/>
  <cols>
    <col min="1" max="1" width="25.00390625" style="5" customWidth="1"/>
    <col min="2" max="2" width="19.00390625" style="5" customWidth="1"/>
    <col min="3" max="3" width="65.28125" style="5" customWidth="1"/>
    <col min="4" max="16384" width="9.140625" style="5" customWidth="1"/>
  </cols>
  <sheetData>
    <row r="1" s="4" customFormat="1" ht="12.75">
      <c r="AR1" s="4" t="s">
        <v>1</v>
      </c>
    </row>
    <row r="2" s="4" customFormat="1" ht="12.75">
      <c r="AR2" s="4" t="s">
        <v>4</v>
      </c>
    </row>
    <row r="3" s="4" customFormat="1" ht="12.75">
      <c r="AR3" s="4" t="s">
        <v>5</v>
      </c>
    </row>
    <row r="4" s="4" customFormat="1" ht="12.75">
      <c r="AR4" s="4">
        <v>3</v>
      </c>
    </row>
    <row r="5" s="4" customFormat="1" ht="12.75"/>
    <row r="6" s="4" customFormat="1" ht="12.75"/>
    <row r="7" s="4" customFormat="1" ht="12.75"/>
    <row r="8" s="4" customFormat="1" ht="12.75"/>
    <row r="9" s="4" customFormat="1" ht="12.75"/>
    <row r="10" s="4" customFormat="1" ht="12.75"/>
    <row r="11" s="4" customFormat="1" ht="12.75"/>
    <row r="12" s="4" customFormat="1" ht="12.75"/>
    <row r="13" spans="1:4" s="6" customFormat="1" ht="12.75">
      <c r="A13" s="5" t="s">
        <v>0</v>
      </c>
      <c r="B13" s="4"/>
      <c r="C13" s="4"/>
      <c r="D13" s="4"/>
    </row>
    <row r="14" s="4" customFormat="1" ht="12.75"/>
    <row r="15" spans="1:3" s="4" customFormat="1" ht="12.75">
      <c r="A15" s="5" t="s">
        <v>143</v>
      </c>
      <c r="B15" s="407" t="s">
        <v>154</v>
      </c>
      <c r="C15" s="408"/>
    </row>
    <row r="16" spans="2:4" s="6" customFormat="1" ht="12.75">
      <c r="B16" s="407"/>
      <c r="C16" s="408"/>
      <c r="D16" s="4"/>
    </row>
    <row r="17" spans="2:4" s="6" customFormat="1" ht="12.75">
      <c r="B17" s="4"/>
      <c r="C17" s="4"/>
      <c r="D17" s="4"/>
    </row>
    <row r="18" s="4" customFormat="1" ht="12.75"/>
    <row r="19" s="4" customFormat="1" ht="12.75"/>
    <row r="20" s="4" customFormat="1" ht="12.75"/>
    <row r="21" s="4" customFormat="1" ht="12.75"/>
    <row r="22" spans="1:8" s="4" customFormat="1" ht="12.75">
      <c r="A22" s="4" t="s">
        <v>7</v>
      </c>
      <c r="C22" s="43"/>
      <c r="D22" s="7"/>
      <c r="E22" s="7"/>
      <c r="F22" s="7"/>
      <c r="G22" s="7"/>
      <c r="H22" s="7"/>
    </row>
    <row r="23" spans="1:8" s="4" customFormat="1" ht="12.75">
      <c r="A23" s="4" t="s">
        <v>12</v>
      </c>
      <c r="C23" s="43"/>
      <c r="D23" s="7"/>
      <c r="E23" s="7"/>
      <c r="F23" s="7"/>
      <c r="G23" s="7"/>
      <c r="H23" s="7"/>
    </row>
    <row r="24" spans="4:8" s="4" customFormat="1" ht="12.75">
      <c r="D24" s="7"/>
      <c r="E24" s="7"/>
      <c r="F24" s="7"/>
      <c r="G24" s="7"/>
      <c r="H24" s="7"/>
    </row>
    <row r="25" spans="1:8" s="4" customFormat="1" ht="12.75">
      <c r="A25" s="4" t="s">
        <v>155</v>
      </c>
      <c r="C25" s="44">
        <v>2022</v>
      </c>
      <c r="D25" s="7"/>
      <c r="E25" s="7"/>
      <c r="F25" s="7"/>
      <c r="G25" s="7"/>
      <c r="H25" s="7"/>
    </row>
    <row r="26" spans="4:8" s="4" customFormat="1" ht="12.75">
      <c r="D26" s="7"/>
      <c r="E26" s="7"/>
      <c r="F26" s="7"/>
      <c r="G26" s="7"/>
      <c r="H26" s="7"/>
    </row>
    <row r="27" spans="1:8" s="4" customFormat="1" ht="12.75">
      <c r="A27" s="4" t="s">
        <v>8</v>
      </c>
      <c r="C27" s="43"/>
      <c r="D27" s="7"/>
      <c r="E27" s="7"/>
      <c r="F27" s="7"/>
      <c r="G27" s="7"/>
      <c r="H27" s="7"/>
    </row>
    <row r="28" spans="4:8" s="4" customFormat="1" ht="12.75">
      <c r="D28" s="7"/>
      <c r="E28" s="7"/>
      <c r="F28" s="7"/>
      <c r="G28" s="7"/>
      <c r="H28" s="7"/>
    </row>
    <row r="29" spans="1:8" s="4" customFormat="1" ht="12.75">
      <c r="A29" s="4" t="s">
        <v>9</v>
      </c>
      <c r="B29" s="4" t="s">
        <v>2</v>
      </c>
      <c r="C29" s="43"/>
      <c r="D29" s="7"/>
      <c r="E29" s="7"/>
      <c r="F29" s="7"/>
      <c r="G29" s="7"/>
      <c r="H29" s="7"/>
    </row>
    <row r="30" spans="4:8" s="4" customFormat="1" ht="12.75">
      <c r="D30" s="7"/>
      <c r="E30" s="7"/>
      <c r="F30" s="7"/>
      <c r="G30" s="7"/>
      <c r="H30" s="7"/>
    </row>
    <row r="31" spans="2:8" s="4" customFormat="1" ht="12.75">
      <c r="B31" s="4" t="s">
        <v>3</v>
      </c>
      <c r="C31" s="43"/>
      <c r="D31" s="7"/>
      <c r="E31" s="7"/>
      <c r="F31" s="7"/>
      <c r="G31" s="7"/>
      <c r="H31" s="7"/>
    </row>
    <row r="32" spans="4:8" s="4" customFormat="1" ht="12.75">
      <c r="D32" s="7"/>
      <c r="E32" s="7"/>
      <c r="F32" s="7"/>
      <c r="G32" s="7"/>
      <c r="H32" s="7"/>
    </row>
    <row r="33" spans="2:8" s="4" customFormat="1" ht="12.75">
      <c r="B33" s="4" t="s">
        <v>6</v>
      </c>
      <c r="C33" s="45"/>
      <c r="D33" s="7"/>
      <c r="E33" s="7"/>
      <c r="F33" s="7"/>
      <c r="G33" s="7"/>
      <c r="H33" s="7"/>
    </row>
    <row r="34" spans="4:8" s="4" customFormat="1" ht="12.75">
      <c r="D34" s="7"/>
      <c r="E34" s="7"/>
      <c r="F34" s="7"/>
      <c r="G34" s="7"/>
      <c r="H34" s="7"/>
    </row>
    <row r="35" spans="1:8" s="6" customFormat="1" ht="12.75">
      <c r="A35" s="6" t="s">
        <v>13</v>
      </c>
      <c r="C35" s="46"/>
      <c r="D35" s="8"/>
      <c r="E35" s="8"/>
      <c r="F35" s="8"/>
      <c r="G35" s="8"/>
      <c r="H35" s="8"/>
    </row>
    <row r="36" spans="4:8" s="6" customFormat="1" ht="12.75">
      <c r="D36" s="8"/>
      <c r="E36" s="8"/>
      <c r="F36" s="8"/>
      <c r="G36" s="8"/>
      <c r="H36" s="8"/>
    </row>
    <row r="37" spans="4:8" s="6" customFormat="1" ht="12.75">
      <c r="D37" s="8"/>
      <c r="E37" s="8"/>
      <c r="F37" s="8"/>
      <c r="G37" s="8"/>
      <c r="H37" s="8"/>
    </row>
    <row r="38" spans="1:8" s="6" customFormat="1" ht="12.75">
      <c r="A38" s="6" t="s">
        <v>10</v>
      </c>
      <c r="D38" s="8"/>
      <c r="E38" s="8"/>
      <c r="F38" s="8"/>
      <c r="G38" s="8"/>
      <c r="H38" s="8"/>
    </row>
    <row r="39" spans="1:8" s="6" customFormat="1" ht="12.75">
      <c r="A39" s="47" t="s">
        <v>11</v>
      </c>
      <c r="B39" s="48"/>
      <c r="C39" s="48"/>
      <c r="D39" s="8"/>
      <c r="E39" s="8"/>
      <c r="F39" s="8"/>
      <c r="G39" s="8"/>
      <c r="H39" s="8"/>
    </row>
    <row r="40" s="8" customFormat="1" ht="12.75">
      <c r="A40" s="9"/>
    </row>
    <row r="41" s="6" customFormat="1" ht="12.75">
      <c r="A41" s="18" t="str">
        <f>CONCATENATE("У табеле  се уносе остварене вредности до датума обраде.")</f>
        <v>У табеле  се уносе остварене вредности до датума обраде.</v>
      </c>
    </row>
    <row r="42" s="6" customFormat="1" ht="12.75">
      <c r="A42" s="18" t="s">
        <v>156</v>
      </c>
    </row>
    <row r="43" s="6" customFormat="1" ht="12.75"/>
    <row r="44" s="6" customFormat="1" ht="12.75"/>
    <row r="45" s="6" customFormat="1" ht="12.75"/>
    <row r="46" s="6" customFormat="1" ht="12.75"/>
    <row r="47" s="6" customFormat="1" ht="12.75"/>
    <row r="48" s="6" customFormat="1" ht="12.75"/>
    <row r="49" s="6" customFormat="1" ht="12.75"/>
    <row r="50" s="6" customFormat="1" ht="12.75"/>
    <row r="51" s="6" customFormat="1" ht="12.75"/>
    <row r="52" s="6" customFormat="1" ht="12.75"/>
    <row r="53" s="6" customFormat="1" ht="12.75"/>
    <row r="54" s="6" customFormat="1" ht="12.75"/>
    <row r="55" s="6" customFormat="1" ht="12.75"/>
    <row r="56" s="6" customFormat="1" ht="12.75"/>
    <row r="57" s="6" customFormat="1" ht="12.75"/>
    <row r="58" s="6" customFormat="1" ht="12.75"/>
    <row r="59" s="6" customFormat="1" ht="12.75"/>
    <row r="60" s="6" customFormat="1" ht="12.75"/>
    <row r="61" s="6" customFormat="1" ht="12.75"/>
    <row r="62" s="6" customFormat="1" ht="12.75"/>
    <row r="63" s="6" customFormat="1" ht="12.75"/>
    <row r="64" s="6" customFormat="1" ht="12.75"/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  <row r="112" s="6" customFormat="1" ht="12.75"/>
    <row r="113" s="6" customFormat="1" ht="12.75"/>
    <row r="114" s="6" customFormat="1" ht="12.75"/>
    <row r="115" s="6" customFormat="1" ht="12.75"/>
    <row r="116" s="6" customFormat="1" ht="12.75"/>
    <row r="117" s="6" customFormat="1" ht="12.75"/>
    <row r="118" s="6" customFormat="1" ht="12.75"/>
    <row r="119" s="6" customFormat="1" ht="12.75"/>
    <row r="120" s="6" customFormat="1" ht="12.75"/>
    <row r="121" s="6" customFormat="1" ht="12.75"/>
    <row r="122" s="6" customFormat="1" ht="12.75"/>
    <row r="123" s="6" customFormat="1" ht="12.75"/>
    <row r="124" s="6" customFormat="1" ht="12.75"/>
    <row r="125" s="6" customFormat="1" ht="12.75"/>
    <row r="126" s="6" customFormat="1" ht="12.75"/>
    <row r="127" s="6" customFormat="1" ht="12.75"/>
    <row r="128" s="6" customFormat="1" ht="12.75"/>
    <row r="129" s="6" customFormat="1" ht="12.75"/>
    <row r="130" s="6" customFormat="1" ht="12.75"/>
    <row r="131" s="6" customFormat="1" ht="12.75"/>
    <row r="132" s="6" customFormat="1" ht="12.75"/>
    <row r="133" s="6" customFormat="1" ht="12.75"/>
    <row r="134" s="6" customFormat="1" ht="12.75"/>
    <row r="135" s="6" customFormat="1" ht="12.75"/>
    <row r="136" s="6" customFormat="1" ht="12.75"/>
    <row r="137" s="6" customFormat="1" ht="12.75"/>
    <row r="138" s="6" customFormat="1" ht="12.75"/>
    <row r="139" s="6" customFormat="1" ht="12.75"/>
    <row r="140" s="6" customFormat="1" ht="12.75"/>
    <row r="141" s="6" customFormat="1" ht="12.75"/>
    <row r="142" s="6" customFormat="1" ht="12.75"/>
    <row r="143" s="6" customFormat="1" ht="12.75"/>
    <row r="144" s="6" customFormat="1" ht="12.75"/>
    <row r="145" s="6" customFormat="1" ht="12.75"/>
    <row r="146" s="6" customFormat="1" ht="12.75"/>
    <row r="147" s="6" customFormat="1" ht="12.75"/>
    <row r="148" s="6" customFormat="1" ht="12.75"/>
    <row r="149" s="6" customFormat="1" ht="12.75"/>
    <row r="150" s="6" customFormat="1" ht="12.75"/>
    <row r="151" s="6" customFormat="1" ht="12.75"/>
    <row r="152" s="6" customFormat="1" ht="12.75"/>
    <row r="153" s="6" customFormat="1" ht="12.75"/>
    <row r="154" s="6" customFormat="1" ht="12.75"/>
    <row r="155" s="6" customFormat="1" ht="12.75"/>
    <row r="156" s="6" customFormat="1" ht="12.75"/>
    <row r="157" s="6" customFormat="1" ht="12.75"/>
    <row r="158" s="6" customFormat="1" ht="12.75"/>
    <row r="159" s="6" customFormat="1" ht="12.75"/>
    <row r="160" s="6" customFormat="1" ht="12.75"/>
    <row r="161" s="6" customFormat="1" ht="12.75"/>
    <row r="162" s="6" customFormat="1" ht="12.75"/>
    <row r="163" s="6" customFormat="1" ht="12.75"/>
    <row r="164" s="6" customFormat="1" ht="12.75"/>
    <row r="165" s="6" customFormat="1" ht="12.75"/>
    <row r="166" s="6" customFormat="1" ht="12.75"/>
    <row r="167" s="6" customFormat="1" ht="12.75"/>
    <row r="168" s="6" customFormat="1" ht="12.75"/>
    <row r="169" s="6" customFormat="1" ht="12.75"/>
    <row r="170" s="6" customFormat="1" ht="12.75"/>
    <row r="171" s="6" customFormat="1" ht="12.75"/>
    <row r="172" s="6" customFormat="1" ht="12.75"/>
    <row r="173" s="6" customFormat="1" ht="12.75"/>
    <row r="174" s="6" customFormat="1" ht="12.75"/>
    <row r="175" s="6" customFormat="1" ht="12.75"/>
    <row r="176" s="6" customFormat="1" ht="12.75"/>
    <row r="177" s="6" customFormat="1" ht="12.75"/>
    <row r="178" s="6" customFormat="1" ht="12.75"/>
    <row r="179" s="6" customFormat="1" ht="12.75"/>
    <row r="180" s="6" customFormat="1" ht="12.75"/>
    <row r="181" s="6" customFormat="1" ht="12.75"/>
    <row r="182" s="6" customFormat="1" ht="12.75"/>
    <row r="183" s="6" customFormat="1" ht="12.75"/>
    <row r="184" s="6" customFormat="1" ht="12.75"/>
    <row r="185" s="6" customFormat="1" ht="12.75"/>
    <row r="186" s="6" customFormat="1" ht="12.75"/>
    <row r="187" s="6" customFormat="1" ht="12.75"/>
    <row r="188" s="6" customFormat="1" ht="12.75"/>
    <row r="189" s="6" customFormat="1" ht="12.75"/>
    <row r="190" s="6" customFormat="1" ht="12.75"/>
    <row r="191" s="6" customFormat="1" ht="12.75"/>
    <row r="192" s="6" customFormat="1" ht="12.75"/>
    <row r="193" s="6" customFormat="1" ht="12.75"/>
    <row r="194" s="6" customFormat="1" ht="12.75"/>
    <row r="195" s="6" customFormat="1" ht="12.75"/>
    <row r="196" s="6" customFormat="1" ht="12.75"/>
    <row r="197" s="6" customFormat="1" ht="12.75"/>
    <row r="198" s="6" customFormat="1" ht="12.75"/>
    <row r="199" s="6" customFormat="1" ht="12.75"/>
    <row r="200" s="6" customFormat="1" ht="12.75"/>
    <row r="201" s="6" customFormat="1" ht="12.75"/>
    <row r="202" s="6" customFormat="1" ht="12.75"/>
    <row r="203" s="6" customFormat="1" ht="12.75"/>
    <row r="204" s="6" customFormat="1" ht="12.75"/>
    <row r="205" s="6" customFormat="1" ht="12.75"/>
    <row r="206" s="6" customFormat="1" ht="12.75"/>
    <row r="207" s="6" customFormat="1" ht="12.75"/>
    <row r="208" s="6" customFormat="1" ht="12.75"/>
    <row r="209" s="6" customFormat="1" ht="12.75"/>
    <row r="210" s="6" customFormat="1" ht="12.75"/>
    <row r="211" s="6" customFormat="1" ht="12.75"/>
    <row r="212" s="6" customFormat="1" ht="12.75"/>
    <row r="213" s="6" customFormat="1" ht="12.75"/>
    <row r="214" s="6" customFormat="1" ht="12.75"/>
    <row r="215" s="6" customFormat="1" ht="12.75"/>
    <row r="216" s="6" customFormat="1" ht="12.75"/>
    <row r="217" s="6" customFormat="1" ht="12.75"/>
    <row r="218" s="6" customFormat="1" ht="12.75"/>
    <row r="219" s="6" customFormat="1" ht="12.75"/>
    <row r="220" s="6" customFormat="1" ht="12.75"/>
    <row r="221" s="6" customFormat="1" ht="12.75"/>
    <row r="222" s="6" customFormat="1" ht="12.75"/>
    <row r="223" s="6" customFormat="1" ht="12.75"/>
    <row r="224" s="6" customFormat="1" ht="12.75"/>
    <row r="225" s="6" customFormat="1" ht="12.75"/>
    <row r="226" s="6" customFormat="1" ht="12.75"/>
    <row r="227" s="6" customFormat="1" ht="12.75"/>
    <row r="228" s="6" customFormat="1" ht="12.75"/>
    <row r="229" s="6" customFormat="1" ht="12.75"/>
    <row r="230" s="6" customFormat="1" ht="12.75"/>
    <row r="231" s="6" customFormat="1" ht="12.75"/>
    <row r="232" s="6" customFormat="1" ht="12.75"/>
    <row r="233" s="6" customFormat="1" ht="12.75"/>
    <row r="234" s="6" customFormat="1" ht="12.75"/>
    <row r="235" s="6" customFormat="1" ht="12.75"/>
    <row r="236" s="6" customFormat="1" ht="12.75"/>
    <row r="237" s="6" customFormat="1" ht="12.75"/>
    <row r="238" s="6" customFormat="1" ht="12.75"/>
    <row r="239" s="6" customFormat="1" ht="12.75"/>
    <row r="240" s="6" customFormat="1" ht="12.75"/>
    <row r="241" s="6" customFormat="1" ht="12.75"/>
    <row r="242" s="6" customFormat="1" ht="12.75"/>
    <row r="243" s="6" customFormat="1" ht="12.75"/>
    <row r="244" s="6" customFormat="1" ht="12.75"/>
    <row r="245" s="6" customFormat="1" ht="12.75"/>
    <row r="246" s="6" customFormat="1" ht="12.75"/>
    <row r="247" s="6" customFormat="1" ht="12.75"/>
    <row r="248" s="6" customFormat="1" ht="12.75"/>
    <row r="249" s="6" customFormat="1" ht="12.75"/>
    <row r="250" s="6" customFormat="1" ht="12.75"/>
    <row r="251" s="6" customFormat="1" ht="12.75"/>
    <row r="252" s="6" customFormat="1" ht="12.75"/>
    <row r="253" s="6" customFormat="1" ht="12.75"/>
    <row r="254" s="6" customFormat="1" ht="12.75"/>
    <row r="255" s="6" customFormat="1" ht="12.75"/>
    <row r="256" s="6" customFormat="1" ht="12.75"/>
    <row r="257" s="6" customFormat="1" ht="12.75"/>
    <row r="258" s="6" customFormat="1" ht="12.75"/>
    <row r="259" s="6" customFormat="1" ht="12.75"/>
    <row r="260" s="6" customFormat="1" ht="12.75"/>
    <row r="261" s="6" customFormat="1" ht="12.75"/>
    <row r="262" s="6" customFormat="1" ht="12.75"/>
    <row r="263" s="6" customFormat="1" ht="12.75"/>
    <row r="264" s="6" customFormat="1" ht="12.75"/>
    <row r="265" s="6" customFormat="1" ht="12.75"/>
    <row r="266" s="6" customFormat="1" ht="12.75"/>
    <row r="267" s="6" customFormat="1" ht="12.75"/>
    <row r="268" s="6" customFormat="1" ht="12.75"/>
    <row r="269" s="6" customFormat="1" ht="12.75"/>
    <row r="270" s="6" customFormat="1" ht="12.75"/>
    <row r="271" s="6" customFormat="1" ht="12.75"/>
    <row r="272" s="6" customFormat="1" ht="12.75"/>
    <row r="273" s="6" customFormat="1" ht="12.75"/>
    <row r="274" s="6" customFormat="1" ht="12.75"/>
    <row r="275" s="6" customFormat="1" ht="12.75"/>
    <row r="276" s="6" customFormat="1" ht="12.75"/>
    <row r="277" s="6" customFormat="1" ht="12.75"/>
    <row r="278" s="6" customFormat="1" ht="12.75"/>
    <row r="279" s="6" customFormat="1" ht="12.75"/>
    <row r="280" s="6" customFormat="1" ht="12.75"/>
    <row r="281" s="6" customFormat="1" ht="12.75"/>
    <row r="282" s="6" customFormat="1" ht="12.75"/>
    <row r="283" s="6" customFormat="1" ht="12.75"/>
    <row r="284" s="6" customFormat="1" ht="12.75"/>
    <row r="285" s="6" customFormat="1" ht="12.75"/>
    <row r="286" s="6" customFormat="1" ht="12.75"/>
    <row r="287" s="6" customFormat="1" ht="12.75"/>
    <row r="288" s="6" customFormat="1" ht="12.75"/>
    <row r="289" s="6" customFormat="1" ht="12.75"/>
    <row r="290" s="6" customFormat="1" ht="12.75"/>
    <row r="291" s="6" customFormat="1" ht="12.75"/>
    <row r="292" s="6" customFormat="1" ht="12.75"/>
    <row r="293" s="6" customFormat="1" ht="12.75"/>
    <row r="294" s="6" customFormat="1" ht="12.75"/>
    <row r="295" s="6" customFormat="1" ht="12.75"/>
    <row r="296" s="6" customFormat="1" ht="12.75"/>
    <row r="297" s="6" customFormat="1" ht="12.75"/>
    <row r="298" s="6" customFormat="1" ht="12.75"/>
    <row r="299" s="6" customFormat="1" ht="12.75"/>
    <row r="300" s="6" customFormat="1" ht="12.75"/>
    <row r="301" s="6" customFormat="1" ht="12.75"/>
    <row r="302" s="6" customFormat="1" ht="12.75"/>
    <row r="303" s="6" customFormat="1" ht="12.75"/>
    <row r="304" s="6" customFormat="1" ht="12.75"/>
    <row r="305" s="6" customFormat="1" ht="12.75"/>
    <row r="306" s="6" customFormat="1" ht="12.75"/>
    <row r="307" s="6" customFormat="1" ht="12.75"/>
    <row r="308" s="6" customFormat="1" ht="12.75"/>
    <row r="309" s="6" customFormat="1" ht="12.75"/>
    <row r="310" s="6" customFormat="1" ht="12.75"/>
    <row r="311" s="6" customFormat="1" ht="12.75"/>
    <row r="312" s="6" customFormat="1" ht="12.75"/>
    <row r="313" s="6" customFormat="1" ht="12.75"/>
    <row r="314" s="6" customFormat="1" ht="12.75"/>
    <row r="315" s="6" customFormat="1" ht="12.75"/>
    <row r="316" s="6" customFormat="1" ht="12.75"/>
    <row r="317" s="6" customFormat="1" ht="12.75"/>
    <row r="318" s="6" customFormat="1" ht="12.75"/>
    <row r="319" s="6" customFormat="1" ht="12.75"/>
    <row r="320" s="6" customFormat="1" ht="12.75"/>
    <row r="321" s="6" customFormat="1" ht="12.75"/>
    <row r="322" s="6" customFormat="1" ht="12.75"/>
    <row r="323" s="6" customFormat="1" ht="12.75"/>
    <row r="324" s="6" customFormat="1" ht="12.75"/>
    <row r="325" s="6" customFormat="1" ht="12.75"/>
    <row r="326" s="6" customFormat="1" ht="12.75"/>
    <row r="327" s="6" customFormat="1" ht="12.75"/>
    <row r="328" s="6" customFormat="1" ht="12.75"/>
    <row r="329" s="6" customFormat="1" ht="12.75"/>
    <row r="330" s="6" customFormat="1" ht="12.75"/>
    <row r="331" s="6" customFormat="1" ht="12.75"/>
    <row r="332" s="6" customFormat="1" ht="12.75"/>
    <row r="333" s="6" customFormat="1" ht="12.75"/>
    <row r="334" s="6" customFormat="1" ht="12.75"/>
    <row r="335" s="6" customFormat="1" ht="12.75"/>
    <row r="336" s="6" customFormat="1" ht="12.75"/>
    <row r="337" s="6" customFormat="1" ht="12.75"/>
  </sheetData>
  <sheetProtection/>
  <mergeCells count="2">
    <mergeCell ref="B15:C15"/>
    <mergeCell ref="B16:C16"/>
  </mergeCells>
  <printOptions horizontalCentered="1"/>
  <pageMargins left="0.25" right="0.25" top="0.48" bottom="0.49" header="0.25" footer="0.22"/>
  <pageSetup fitToHeight="1" fitToWidth="1" horizontalDpi="600" verticalDpi="600" orientation="landscape" paperSize="9" r:id="rId2"/>
  <headerFooter alignWithMargins="0">
    <oddFooter>&amp;CСтрана &amp;P од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2.7109375" style="38" customWidth="1"/>
    <col min="2" max="2" width="7.421875" style="36" customWidth="1"/>
    <col min="3" max="3" width="9.421875" style="36" customWidth="1"/>
    <col min="4" max="4" width="58.7109375" style="38" customWidth="1"/>
    <col min="5" max="5" width="21.57421875" style="36" customWidth="1"/>
    <col min="6" max="6" width="13.28125" style="36" customWidth="1"/>
    <col min="7" max="7" width="2.57421875" style="38" customWidth="1"/>
    <col min="8" max="16384" width="9.140625" style="38" customWidth="1"/>
  </cols>
  <sheetData>
    <row r="1" spans="1:7" ht="18" customHeight="1">
      <c r="A1" s="89" t="s">
        <v>0</v>
      </c>
      <c r="B1" s="90"/>
      <c r="C1" s="91"/>
      <c r="D1" s="91"/>
      <c r="E1" s="90"/>
      <c r="F1" s="91"/>
      <c r="G1" s="37"/>
    </row>
    <row r="2" spans="1:7" ht="12" customHeight="1">
      <c r="A2" s="91"/>
      <c r="B2" s="92" t="str">
        <f>+CONCATENATE('Poc.strana'!$A$15," ",'Poc.strana'!$B$15)</f>
        <v>Делатности: СНАБДЕВАЊЕ ЕЛЕКТРИЧНОМ ЕНЕРГИЈОМ  </v>
      </c>
      <c r="C2" s="91"/>
      <c r="D2" s="91"/>
      <c r="E2" s="90"/>
      <c r="F2" s="91"/>
      <c r="G2" s="37"/>
    </row>
    <row r="3" spans="1:7" ht="10.5" customHeight="1">
      <c r="A3" s="91"/>
      <c r="B3" s="90"/>
      <c r="C3" s="93"/>
      <c r="D3" s="93"/>
      <c r="E3" s="90"/>
      <c r="F3" s="91"/>
      <c r="G3" s="37"/>
    </row>
    <row r="4" spans="1:7" ht="10.5" customHeight="1">
      <c r="A4" s="91"/>
      <c r="B4" s="90"/>
      <c r="C4" s="91"/>
      <c r="D4" s="91"/>
      <c r="E4" s="90"/>
      <c r="F4" s="91"/>
      <c r="G4" s="37"/>
    </row>
    <row r="5" spans="1:7" ht="10.5" customHeight="1">
      <c r="A5" s="91"/>
      <c r="B5" s="90"/>
      <c r="C5" s="91"/>
      <c r="D5" s="91"/>
      <c r="E5" s="90"/>
      <c r="F5" s="91"/>
      <c r="G5" s="37"/>
    </row>
    <row r="6" spans="1:7" ht="10.5" customHeight="1">
      <c r="A6" s="91"/>
      <c r="B6" s="90"/>
      <c r="C6" s="91"/>
      <c r="D6" s="91"/>
      <c r="E6" s="90"/>
      <c r="F6" s="91"/>
      <c r="G6" s="37"/>
    </row>
    <row r="7" spans="1:7" ht="12.75">
      <c r="A7" s="91"/>
      <c r="B7" s="409" t="s">
        <v>35</v>
      </c>
      <c r="C7" s="409"/>
      <c r="D7" s="409"/>
      <c r="E7" s="409"/>
      <c r="F7" s="409"/>
      <c r="G7" s="37"/>
    </row>
    <row r="8" spans="1:7" ht="11.25" customHeight="1">
      <c r="A8" s="91"/>
      <c r="B8" s="90"/>
      <c r="C8" s="91"/>
      <c r="D8" s="91"/>
      <c r="E8" s="90"/>
      <c r="F8" s="91"/>
      <c r="G8" s="37"/>
    </row>
    <row r="9" spans="1:7" ht="13.5" thickBot="1">
      <c r="A9" s="91"/>
      <c r="B9" s="90"/>
      <c r="C9" s="91"/>
      <c r="D9" s="91"/>
      <c r="E9" s="90"/>
      <c r="F9" s="91"/>
      <c r="G9" s="37"/>
    </row>
    <row r="10" spans="1:7" s="36" customFormat="1" ht="37.5" customHeight="1" thickTop="1">
      <c r="A10" s="91"/>
      <c r="B10" s="410" t="s">
        <v>36</v>
      </c>
      <c r="C10" s="412" t="s">
        <v>37</v>
      </c>
      <c r="D10" s="413"/>
      <c r="E10" s="416" t="s">
        <v>38</v>
      </c>
      <c r="F10" s="418" t="s">
        <v>39</v>
      </c>
      <c r="G10" s="37"/>
    </row>
    <row r="11" spans="1:7" s="36" customFormat="1" ht="12.75">
      <c r="A11" s="91"/>
      <c r="B11" s="411"/>
      <c r="C11" s="414"/>
      <c r="D11" s="415"/>
      <c r="E11" s="417"/>
      <c r="F11" s="419"/>
      <c r="G11" s="37"/>
    </row>
    <row r="12" spans="1:7" s="36" customFormat="1" ht="12.75">
      <c r="A12" s="91"/>
      <c r="B12" s="94"/>
      <c r="C12" s="95"/>
      <c r="D12" s="96"/>
      <c r="E12" s="97"/>
      <c r="F12" s="98"/>
      <c r="G12" s="37"/>
    </row>
    <row r="13" spans="1:7" s="36" customFormat="1" ht="25.5">
      <c r="A13" s="91"/>
      <c r="B13" s="99">
        <v>1</v>
      </c>
      <c r="C13" s="100" t="s">
        <v>192</v>
      </c>
      <c r="D13" s="101" t="s">
        <v>506</v>
      </c>
      <c r="E13" s="102" t="str">
        <f>("28. фебруар за претходну годину")</f>
        <v>28. фебруар за претходну годину</v>
      </c>
      <c r="F13" s="103" t="s">
        <v>40</v>
      </c>
      <c r="G13" s="37"/>
    </row>
    <row r="14" spans="1:7" s="36" customFormat="1" ht="25.5">
      <c r="A14" s="91"/>
      <c r="B14" s="99">
        <v>2</v>
      </c>
      <c r="C14" s="100" t="s">
        <v>497</v>
      </c>
      <c r="D14" s="101" t="s">
        <v>193</v>
      </c>
      <c r="E14" s="102" t="str">
        <f aca="true" t="shared" si="0" ref="E14:E19">("28. фебруар за претходну годину")</f>
        <v>28. фебруар за претходну годину</v>
      </c>
      <c r="F14" s="103" t="s">
        <v>40</v>
      </c>
      <c r="G14" s="37"/>
    </row>
    <row r="15" spans="1:7" s="36" customFormat="1" ht="38.25" customHeight="1">
      <c r="A15" s="91"/>
      <c r="B15" s="104">
        <v>3</v>
      </c>
      <c r="C15" s="100" t="s">
        <v>498</v>
      </c>
      <c r="D15" s="106" t="s">
        <v>503</v>
      </c>
      <c r="E15" s="102" t="str">
        <f t="shared" si="0"/>
        <v>28. фебруар за претходну годину</v>
      </c>
      <c r="F15" s="103" t="s">
        <v>40</v>
      </c>
      <c r="G15" s="37"/>
    </row>
    <row r="16" spans="1:7" s="36" customFormat="1" ht="38.25" customHeight="1">
      <c r="A16" s="91"/>
      <c r="B16" s="104">
        <v>4</v>
      </c>
      <c r="C16" s="100" t="s">
        <v>499</v>
      </c>
      <c r="D16" s="106" t="s">
        <v>504</v>
      </c>
      <c r="E16" s="102" t="str">
        <f t="shared" si="0"/>
        <v>28. фебруар за претходну годину</v>
      </c>
      <c r="F16" s="103" t="s">
        <v>40</v>
      </c>
      <c r="G16" s="37"/>
    </row>
    <row r="17" spans="1:7" s="36" customFormat="1" ht="38.25" customHeight="1">
      <c r="A17" s="91"/>
      <c r="B17" s="104">
        <v>5</v>
      </c>
      <c r="C17" s="100" t="s">
        <v>500</v>
      </c>
      <c r="D17" s="106" t="s">
        <v>505</v>
      </c>
      <c r="E17" s="102" t="str">
        <f t="shared" si="0"/>
        <v>28. фебруар за претходну годину</v>
      </c>
      <c r="F17" s="103" t="s">
        <v>40</v>
      </c>
      <c r="G17" s="37"/>
    </row>
    <row r="18" spans="1:7" s="36" customFormat="1" ht="25.5">
      <c r="A18" s="91"/>
      <c r="B18" s="104">
        <v>6</v>
      </c>
      <c r="C18" s="105" t="s">
        <v>501</v>
      </c>
      <c r="D18" s="106" t="s">
        <v>97</v>
      </c>
      <c r="E18" s="102" t="str">
        <f t="shared" si="0"/>
        <v>28. фебруар за претходну годину</v>
      </c>
      <c r="F18" s="107" t="s">
        <v>40</v>
      </c>
      <c r="G18" s="37"/>
    </row>
    <row r="19" spans="1:7" s="36" customFormat="1" ht="26.25" thickBot="1">
      <c r="A19" s="91"/>
      <c r="B19" s="108">
        <v>7</v>
      </c>
      <c r="C19" s="109" t="s">
        <v>502</v>
      </c>
      <c r="D19" s="110" t="s">
        <v>98</v>
      </c>
      <c r="E19" s="111" t="str">
        <f t="shared" si="0"/>
        <v>28. фебруар за претходну годину</v>
      </c>
      <c r="F19" s="112" t="s">
        <v>40</v>
      </c>
      <c r="G19" s="37"/>
    </row>
    <row r="20" spans="1:6" ht="13.5" thickTop="1">
      <c r="A20" s="113"/>
      <c r="B20" s="90"/>
      <c r="C20" s="90"/>
      <c r="D20" s="113"/>
      <c r="E20" s="90"/>
      <c r="F20" s="90"/>
    </row>
    <row r="21" spans="1:6" ht="12.75">
      <c r="A21" s="113"/>
      <c r="B21" s="90"/>
      <c r="C21" s="90"/>
      <c r="D21" s="113"/>
      <c r="E21" s="90"/>
      <c r="F21" s="90"/>
    </row>
    <row r="22" spans="1:6" ht="12.75">
      <c r="A22" s="113"/>
      <c r="B22" s="90"/>
      <c r="C22" s="90"/>
      <c r="D22" s="113"/>
      <c r="E22" s="90"/>
      <c r="F22" s="90"/>
    </row>
    <row r="23" spans="1:6" ht="12.75">
      <c r="A23" s="113"/>
      <c r="B23" s="90"/>
      <c r="C23" s="90"/>
      <c r="D23" s="113"/>
      <c r="E23" s="90"/>
      <c r="F23" s="90"/>
    </row>
    <row r="24" spans="1:6" ht="12.75">
      <c r="A24" s="113"/>
      <c r="B24" s="90"/>
      <c r="C24" s="90"/>
      <c r="D24" s="113"/>
      <c r="E24" s="90"/>
      <c r="F24" s="90"/>
    </row>
    <row r="25" spans="1:6" ht="12.75">
      <c r="A25" s="113"/>
      <c r="B25" s="90"/>
      <c r="C25" s="90"/>
      <c r="D25" s="113"/>
      <c r="E25" s="90"/>
      <c r="F25" s="90"/>
    </row>
    <row r="26" spans="1:6" ht="12.75">
      <c r="A26" s="113"/>
      <c r="B26" s="90"/>
      <c r="C26" s="90"/>
      <c r="D26" s="113"/>
      <c r="E26" s="90"/>
      <c r="F26" s="90"/>
    </row>
    <row r="27" spans="1:6" ht="12.75">
      <c r="A27" s="113"/>
      <c r="B27" s="90"/>
      <c r="C27" s="90"/>
      <c r="D27" s="113"/>
      <c r="E27" s="90"/>
      <c r="F27" s="90"/>
    </row>
    <row r="28" spans="1:6" ht="12.75">
      <c r="A28" s="113"/>
      <c r="B28" s="90"/>
      <c r="C28" s="90"/>
      <c r="D28" s="113"/>
      <c r="E28" s="90"/>
      <c r="F28" s="90"/>
    </row>
    <row r="29" spans="1:6" ht="12.75">
      <c r="A29" s="113"/>
      <c r="B29" s="90"/>
      <c r="C29" s="90"/>
      <c r="D29" s="113"/>
      <c r="E29" s="90"/>
      <c r="F29" s="90"/>
    </row>
    <row r="30" spans="1:6" ht="12.75">
      <c r="A30" s="113"/>
      <c r="B30" s="90"/>
      <c r="C30" s="90"/>
      <c r="D30" s="113"/>
      <c r="E30" s="90"/>
      <c r="F30" s="90"/>
    </row>
    <row r="31" spans="1:6" ht="12.75">
      <c r="A31" s="113"/>
      <c r="B31" s="90"/>
      <c r="C31" s="90"/>
      <c r="D31" s="113"/>
      <c r="E31" s="90"/>
      <c r="F31" s="90"/>
    </row>
  </sheetData>
  <sheetProtection insertRows="0" selectLockedCells="1"/>
  <mergeCells count="5">
    <mergeCell ref="B7:F7"/>
    <mergeCell ref="B10:B11"/>
    <mergeCell ref="C10:D11"/>
    <mergeCell ref="E10:E11"/>
    <mergeCell ref="F10:F11"/>
  </mergeCells>
  <printOptions horizontalCentered="1"/>
  <pageMargins left="0.28" right="0.22" top="0.27" bottom="0.33" header="0.21" footer="0.17"/>
  <pageSetup horizontalDpi="600" verticalDpi="600" orientation="landscape" paperSize="9" scale="80" r:id="rId1"/>
  <headerFooter alignWithMargins="0">
    <oddFooter>&amp;CСтрана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M54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10.7109375" style="1" customWidth="1"/>
    <col min="3" max="3" width="40.7109375" style="1" bestFit="1" customWidth="1"/>
    <col min="4" max="16" width="10.7109375" style="1" customWidth="1"/>
    <col min="17" max="16384" width="9.140625" style="1" customWidth="1"/>
  </cols>
  <sheetData>
    <row r="1" spans="1:5" ht="12.75" customHeight="1">
      <c r="A1" s="10" t="s">
        <v>14</v>
      </c>
      <c r="C1" s="10"/>
      <c r="D1" s="11"/>
      <c r="E1" s="11"/>
    </row>
    <row r="2" spans="1:5" ht="12.75" customHeight="1">
      <c r="A2" s="10"/>
      <c r="B2" s="11" t="str">
        <f>+CONCATENATE('Poc.strana'!$A$15," ",'Poc.strana'!$B$15)</f>
        <v>Делатности: СНАБДЕВАЊЕ ЕЛЕКТРИЧНОМ ЕНЕРГИЈОМ  </v>
      </c>
      <c r="C2" s="10"/>
      <c r="D2" s="11"/>
      <c r="E2" s="11"/>
    </row>
    <row r="3" spans="1:5" ht="12.75" customHeight="1">
      <c r="A3" s="11"/>
      <c r="B3" s="11" t="str">
        <f>+CONCATENATE('Poc.strana'!$A$22," ",'Poc.strana'!$C$22)</f>
        <v>Назив енергетског субјекта: </v>
      </c>
      <c r="C3" s="11"/>
      <c r="D3" s="11"/>
      <c r="E3" s="11"/>
    </row>
    <row r="4" spans="1:5" ht="12.75" customHeight="1">
      <c r="A4" s="11"/>
      <c r="B4" s="11" t="str">
        <f>+CONCATENATE('Poc.strana'!$A$35," ",'Poc.strana'!$C$35)</f>
        <v>Датум обраде: </v>
      </c>
      <c r="C4" s="11"/>
      <c r="D4" s="11"/>
      <c r="E4" s="11"/>
    </row>
    <row r="5" spans="1:65" s="2" customFormat="1" ht="12.75" customHeight="1">
      <c r="A5" s="12"/>
      <c r="B5" s="13"/>
      <c r="C5" s="14"/>
      <c r="D5" s="12"/>
      <c r="E5" s="1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</row>
    <row r="6" spans="1:5" s="2" customFormat="1" ht="12.75" customHeight="1">
      <c r="A6" s="15"/>
      <c r="B6" s="13"/>
      <c r="C6" s="16"/>
      <c r="D6" s="17"/>
      <c r="E6" s="12"/>
    </row>
    <row r="7" spans="1:15" s="2" customFormat="1" ht="12.75" customHeight="1">
      <c r="A7" s="15"/>
      <c r="B7" s="422" t="str">
        <f>CONCATENATE("Табела ЕТ-6-1 КОЛИЧИНЕ КУПЉЕНЕ/ПРОДАТЕ ЕЛЕКТРИЧНЕ ЕНЕРГИЈЕ ЗА СНАБДЕВАЊЕ")</f>
        <v>Табела ЕТ-6-1 КОЛИЧИНЕ КУПЉЕНЕ/ПРОДАТЕ ЕЛЕКТРИЧНЕ ЕНЕРГИЈЕ ЗА СНАБДЕВАЊЕ</v>
      </c>
      <c r="C7" s="422"/>
      <c r="D7" s="422"/>
      <c r="E7" s="422"/>
      <c r="F7" s="423"/>
      <c r="G7" s="423"/>
      <c r="H7" s="423"/>
      <c r="I7" s="423"/>
      <c r="J7" s="423"/>
      <c r="K7" s="423"/>
      <c r="L7" s="423"/>
      <c r="M7" s="423"/>
      <c r="N7" s="423"/>
      <c r="O7" s="423"/>
    </row>
    <row r="8" spans="1:5" ht="12.75" customHeight="1">
      <c r="A8" s="11"/>
      <c r="B8" s="424"/>
      <c r="C8" s="424"/>
      <c r="D8" s="424"/>
      <c r="E8" s="425"/>
    </row>
    <row r="9" spans="1:5" ht="12.75" customHeight="1" thickBot="1">
      <c r="A9" s="11"/>
      <c r="B9" s="34"/>
      <c r="C9" s="34"/>
      <c r="D9" s="34"/>
      <c r="E9" s="35"/>
    </row>
    <row r="10" spans="1:16" ht="19.5" customHeight="1" thickTop="1">
      <c r="A10" s="11"/>
      <c r="B10" s="31" t="s">
        <v>172</v>
      </c>
      <c r="C10" s="114">
        <f>+'Poc.strana'!C25</f>
        <v>2022</v>
      </c>
      <c r="D10" s="426" t="s">
        <v>173</v>
      </c>
      <c r="E10" s="427"/>
      <c r="F10" s="427"/>
      <c r="G10" s="427"/>
      <c r="H10" s="427"/>
      <c r="I10" s="427"/>
      <c r="J10" s="427"/>
      <c r="K10" s="427"/>
      <c r="L10" s="427"/>
      <c r="M10" s="427"/>
      <c r="N10" s="427"/>
      <c r="O10" s="427"/>
      <c r="P10" s="428"/>
    </row>
    <row r="11" spans="2:16" ht="30" customHeight="1">
      <c r="B11" s="429">
        <v>1</v>
      </c>
      <c r="C11" s="431" t="s">
        <v>174</v>
      </c>
      <c r="D11" s="115" t="s">
        <v>15</v>
      </c>
      <c r="E11" s="116" t="s">
        <v>16</v>
      </c>
      <c r="F11" s="116" t="s">
        <v>17</v>
      </c>
      <c r="G11" s="116" t="s">
        <v>18</v>
      </c>
      <c r="H11" s="116" t="s">
        <v>19</v>
      </c>
      <c r="I11" s="116" t="s">
        <v>20</v>
      </c>
      <c r="J11" s="116" t="s">
        <v>21</v>
      </c>
      <c r="K11" s="116" t="s">
        <v>22</v>
      </c>
      <c r="L11" s="116" t="s">
        <v>23</v>
      </c>
      <c r="M11" s="116" t="s">
        <v>24</v>
      </c>
      <c r="N11" s="116" t="s">
        <v>25</v>
      </c>
      <c r="O11" s="116" t="s">
        <v>26</v>
      </c>
      <c r="P11" s="117" t="s">
        <v>27</v>
      </c>
    </row>
    <row r="12" spans="2:16" ht="19.5" customHeight="1">
      <c r="B12" s="430"/>
      <c r="C12" s="432"/>
      <c r="D12" s="167">
        <f aca="true" t="shared" si="0" ref="D12:O12">SUM(D13:D21)</f>
        <v>0</v>
      </c>
      <c r="E12" s="167">
        <f t="shared" si="0"/>
        <v>0</v>
      </c>
      <c r="F12" s="167">
        <f t="shared" si="0"/>
        <v>0</v>
      </c>
      <c r="G12" s="167">
        <f t="shared" si="0"/>
        <v>0</v>
      </c>
      <c r="H12" s="167">
        <f t="shared" si="0"/>
        <v>0</v>
      </c>
      <c r="I12" s="167">
        <f t="shared" si="0"/>
        <v>0</v>
      </c>
      <c r="J12" s="167">
        <f t="shared" si="0"/>
        <v>0</v>
      </c>
      <c r="K12" s="167">
        <f t="shared" si="0"/>
        <v>0</v>
      </c>
      <c r="L12" s="167">
        <f t="shared" si="0"/>
        <v>0</v>
      </c>
      <c r="M12" s="167">
        <f t="shared" si="0"/>
        <v>0</v>
      </c>
      <c r="N12" s="167">
        <f t="shared" si="0"/>
        <v>0</v>
      </c>
      <c r="O12" s="167">
        <f t="shared" si="0"/>
        <v>0</v>
      </c>
      <c r="P12" s="168">
        <f>SUM(D12:O12)</f>
        <v>0</v>
      </c>
    </row>
    <row r="13" spans="2:16" ht="19.5" customHeight="1">
      <c r="B13" s="87" t="s">
        <v>29</v>
      </c>
      <c r="C13" s="50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53"/>
      <c r="P13" s="155">
        <f aca="true" t="shared" si="1" ref="P13:P42">SUM(D13:O13)</f>
        <v>0</v>
      </c>
    </row>
    <row r="14" spans="2:16" ht="19.5" customHeight="1">
      <c r="B14" s="88" t="s">
        <v>30</v>
      </c>
      <c r="C14" s="49"/>
      <c r="D14" s="126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6"/>
      <c r="P14" s="124">
        <f t="shared" si="1"/>
        <v>0</v>
      </c>
    </row>
    <row r="15" spans="2:16" ht="19.5" customHeight="1">
      <c r="B15" s="88" t="s">
        <v>31</v>
      </c>
      <c r="C15" s="49"/>
      <c r="D15" s="126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6"/>
      <c r="P15" s="124">
        <f t="shared" si="1"/>
        <v>0</v>
      </c>
    </row>
    <row r="16" spans="2:16" ht="19.5" customHeight="1">
      <c r="B16" s="88" t="s">
        <v>32</v>
      </c>
      <c r="C16" s="49"/>
      <c r="D16" s="126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6"/>
      <c r="P16" s="124">
        <f t="shared" si="1"/>
        <v>0</v>
      </c>
    </row>
    <row r="17" spans="2:16" ht="19.5" customHeight="1">
      <c r="B17" s="88" t="s">
        <v>50</v>
      </c>
      <c r="C17" s="49"/>
      <c r="D17" s="126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6"/>
      <c r="P17" s="124">
        <f t="shared" si="1"/>
        <v>0</v>
      </c>
    </row>
    <row r="18" spans="2:16" ht="19.5" customHeight="1">
      <c r="B18" s="88" t="s">
        <v>56</v>
      </c>
      <c r="C18" s="49"/>
      <c r="D18" s="126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6"/>
      <c r="P18" s="124">
        <f t="shared" si="1"/>
        <v>0</v>
      </c>
    </row>
    <row r="19" spans="2:16" ht="19.5" customHeight="1">
      <c r="B19" s="88" t="s">
        <v>66</v>
      </c>
      <c r="C19" s="49"/>
      <c r="D19" s="126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6"/>
      <c r="P19" s="124">
        <f t="shared" si="1"/>
        <v>0</v>
      </c>
    </row>
    <row r="20" spans="2:16" ht="19.5" customHeight="1">
      <c r="B20" s="88" t="s">
        <v>68</v>
      </c>
      <c r="C20" s="49"/>
      <c r="D20" s="128"/>
      <c r="E20" s="129"/>
      <c r="F20" s="122"/>
      <c r="G20" s="122"/>
      <c r="H20" s="122"/>
      <c r="I20" s="122"/>
      <c r="J20" s="122"/>
      <c r="K20" s="122"/>
      <c r="L20" s="122"/>
      <c r="M20" s="122"/>
      <c r="N20" s="122"/>
      <c r="O20" s="123"/>
      <c r="P20" s="124">
        <f t="shared" si="1"/>
        <v>0</v>
      </c>
    </row>
    <row r="21" spans="2:16" ht="19.5" customHeight="1">
      <c r="B21" s="88" t="s">
        <v>159</v>
      </c>
      <c r="C21" s="49"/>
      <c r="D21" s="128"/>
      <c r="E21" s="129"/>
      <c r="F21" s="122"/>
      <c r="G21" s="122"/>
      <c r="H21" s="122"/>
      <c r="I21" s="122"/>
      <c r="J21" s="122"/>
      <c r="K21" s="122"/>
      <c r="L21" s="122"/>
      <c r="M21" s="122"/>
      <c r="N21" s="122"/>
      <c r="O21" s="123"/>
      <c r="P21" s="124">
        <f t="shared" si="1"/>
        <v>0</v>
      </c>
    </row>
    <row r="22" spans="2:16" ht="19.5" customHeight="1">
      <c r="B22" s="88" t="s">
        <v>160</v>
      </c>
      <c r="C22" s="49"/>
      <c r="D22" s="128"/>
      <c r="E22" s="128"/>
      <c r="F22" s="123"/>
      <c r="G22" s="123"/>
      <c r="H22" s="123"/>
      <c r="I22" s="123"/>
      <c r="J22" s="123"/>
      <c r="K22" s="123"/>
      <c r="L22" s="123"/>
      <c r="M22" s="123"/>
      <c r="N22" s="123"/>
      <c r="O22" s="122"/>
      <c r="P22" s="124">
        <f t="shared" si="1"/>
        <v>0</v>
      </c>
    </row>
    <row r="23" spans="2:16" ht="19.5" customHeight="1">
      <c r="B23" s="88" t="s">
        <v>161</v>
      </c>
      <c r="C23" s="49"/>
      <c r="D23" s="128"/>
      <c r="E23" s="128"/>
      <c r="F23" s="123"/>
      <c r="G23" s="123"/>
      <c r="H23" s="123"/>
      <c r="I23" s="123"/>
      <c r="J23" s="123"/>
      <c r="K23" s="123"/>
      <c r="L23" s="123"/>
      <c r="M23" s="123"/>
      <c r="N23" s="123"/>
      <c r="O23" s="122"/>
      <c r="P23" s="124">
        <f t="shared" si="1"/>
        <v>0</v>
      </c>
    </row>
    <row r="24" spans="2:16" ht="19.5" customHeight="1">
      <c r="B24" s="88" t="s">
        <v>162</v>
      </c>
      <c r="C24" s="49"/>
      <c r="D24" s="128"/>
      <c r="E24" s="129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4">
        <f>SUM(D24:O24)</f>
        <v>0</v>
      </c>
    </row>
    <row r="25" spans="2:16" ht="19.5" customHeight="1">
      <c r="B25" s="88" t="s">
        <v>163</v>
      </c>
      <c r="C25" s="49"/>
      <c r="D25" s="128"/>
      <c r="E25" s="128"/>
      <c r="F25" s="123"/>
      <c r="G25" s="123"/>
      <c r="H25" s="123"/>
      <c r="I25" s="123"/>
      <c r="J25" s="123"/>
      <c r="K25" s="123"/>
      <c r="L25" s="123"/>
      <c r="M25" s="123"/>
      <c r="N25" s="123"/>
      <c r="O25" s="122"/>
      <c r="P25" s="124">
        <f>SUM(D25:O25)</f>
        <v>0</v>
      </c>
    </row>
    <row r="26" spans="2:16" ht="19.5" customHeight="1">
      <c r="B26" s="118" t="s">
        <v>164</v>
      </c>
      <c r="C26" s="58"/>
      <c r="D26" s="131"/>
      <c r="E26" s="131"/>
      <c r="F26" s="133"/>
      <c r="G26" s="132"/>
      <c r="H26" s="132"/>
      <c r="I26" s="132"/>
      <c r="J26" s="132"/>
      <c r="K26" s="132"/>
      <c r="L26" s="132"/>
      <c r="M26" s="132"/>
      <c r="N26" s="132"/>
      <c r="O26" s="133"/>
      <c r="P26" s="143">
        <f>SUM(D24:O24)</f>
        <v>0</v>
      </c>
    </row>
    <row r="27" spans="2:16" ht="19.5" customHeight="1">
      <c r="B27" s="429">
        <v>2</v>
      </c>
      <c r="C27" s="431" t="s">
        <v>174</v>
      </c>
      <c r="D27" s="433" t="s">
        <v>175</v>
      </c>
      <c r="E27" s="434"/>
      <c r="F27" s="434"/>
      <c r="G27" s="434"/>
      <c r="H27" s="434"/>
      <c r="I27" s="434"/>
      <c r="J27" s="434"/>
      <c r="K27" s="434"/>
      <c r="L27" s="434"/>
      <c r="M27" s="434"/>
      <c r="N27" s="434"/>
      <c r="O27" s="435"/>
      <c r="P27" s="119" t="s">
        <v>27</v>
      </c>
    </row>
    <row r="28" spans="2:16" ht="19.5" customHeight="1">
      <c r="B28" s="430"/>
      <c r="C28" s="432"/>
      <c r="D28" s="134">
        <f>SUM(D29:D42)</f>
        <v>0</v>
      </c>
      <c r="E28" s="134">
        <f aca="true" t="shared" si="2" ref="E28:O28">SUM(E29:E42)</f>
        <v>0</v>
      </c>
      <c r="F28" s="134">
        <f t="shared" si="2"/>
        <v>0</v>
      </c>
      <c r="G28" s="134">
        <f t="shared" si="2"/>
        <v>0</v>
      </c>
      <c r="H28" s="134">
        <f t="shared" si="2"/>
        <v>0</v>
      </c>
      <c r="I28" s="134">
        <f t="shared" si="2"/>
        <v>0</v>
      </c>
      <c r="J28" s="134">
        <f t="shared" si="2"/>
        <v>0</v>
      </c>
      <c r="K28" s="134">
        <f t="shared" si="2"/>
        <v>0</v>
      </c>
      <c r="L28" s="134">
        <f t="shared" si="2"/>
        <v>0</v>
      </c>
      <c r="M28" s="134">
        <f t="shared" si="2"/>
        <v>0</v>
      </c>
      <c r="N28" s="134">
        <f t="shared" si="2"/>
        <v>0</v>
      </c>
      <c r="O28" s="134">
        <f t="shared" si="2"/>
        <v>0</v>
      </c>
      <c r="P28" s="135">
        <f aca="true" t="shared" si="3" ref="P28:P36">SUM(D28:O28)</f>
        <v>0</v>
      </c>
    </row>
    <row r="29" spans="2:16" ht="19.5" customHeight="1">
      <c r="B29" s="52" t="s">
        <v>33</v>
      </c>
      <c r="C29" s="50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37">
        <f t="shared" si="3"/>
        <v>0</v>
      </c>
    </row>
    <row r="30" spans="2:16" ht="19.5" customHeight="1">
      <c r="B30" s="24" t="s">
        <v>34</v>
      </c>
      <c r="C30" s="4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8">
        <f t="shared" si="3"/>
        <v>0</v>
      </c>
    </row>
    <row r="31" spans="2:16" ht="19.5" customHeight="1">
      <c r="B31" s="24" t="s">
        <v>51</v>
      </c>
      <c r="C31" s="4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8">
        <f t="shared" si="3"/>
        <v>0</v>
      </c>
    </row>
    <row r="32" spans="2:16" ht="19.5" customHeight="1">
      <c r="B32" s="24" t="s">
        <v>52</v>
      </c>
      <c r="C32" s="4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8">
        <f t="shared" si="3"/>
        <v>0</v>
      </c>
    </row>
    <row r="33" spans="2:16" ht="19.5" customHeight="1">
      <c r="B33" s="24" t="s">
        <v>53</v>
      </c>
      <c r="C33" s="4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8">
        <f t="shared" si="3"/>
        <v>0</v>
      </c>
    </row>
    <row r="34" spans="2:16" ht="19.5" customHeight="1">
      <c r="B34" s="24" t="s">
        <v>54</v>
      </c>
      <c r="C34" s="4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8">
        <f t="shared" si="3"/>
        <v>0</v>
      </c>
    </row>
    <row r="35" spans="2:16" ht="19.5" customHeight="1">
      <c r="B35" s="24" t="s">
        <v>55</v>
      </c>
      <c r="C35" s="4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8">
        <f t="shared" si="3"/>
        <v>0</v>
      </c>
    </row>
    <row r="36" spans="2:16" ht="19.5" customHeight="1">
      <c r="B36" s="24" t="s">
        <v>78</v>
      </c>
      <c r="C36" s="4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8">
        <f t="shared" si="3"/>
        <v>0</v>
      </c>
    </row>
    <row r="37" spans="2:16" ht="19.5" customHeight="1">
      <c r="B37" s="24" t="s">
        <v>111</v>
      </c>
      <c r="C37" s="4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24">
        <f t="shared" si="1"/>
        <v>0</v>
      </c>
    </row>
    <row r="38" spans="2:16" ht="19.5" customHeight="1">
      <c r="B38" s="24" t="s">
        <v>165</v>
      </c>
      <c r="C38" s="4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43">
        <f t="shared" si="1"/>
        <v>0</v>
      </c>
    </row>
    <row r="39" spans="2:16" s="40" customFormat="1" ht="19.5" customHeight="1">
      <c r="B39" s="24" t="s">
        <v>166</v>
      </c>
      <c r="C39" s="4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24">
        <f t="shared" si="1"/>
        <v>0</v>
      </c>
    </row>
    <row r="40" spans="2:16" s="40" customFormat="1" ht="19.5" customHeight="1">
      <c r="B40" s="24" t="s">
        <v>167</v>
      </c>
      <c r="C40" s="4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24">
        <f t="shared" si="1"/>
        <v>0</v>
      </c>
    </row>
    <row r="41" spans="2:16" s="40" customFormat="1" ht="19.5" customHeight="1">
      <c r="B41" s="24" t="s">
        <v>168</v>
      </c>
      <c r="C41" s="4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24">
        <f t="shared" si="1"/>
        <v>0</v>
      </c>
    </row>
    <row r="42" spans="2:16" s="40" customFormat="1" ht="19.5" customHeight="1" thickBot="1">
      <c r="B42" s="59" t="s">
        <v>169</v>
      </c>
      <c r="C42" s="51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58">
        <f t="shared" si="1"/>
        <v>0</v>
      </c>
    </row>
    <row r="43" spans="1:5" ht="20.25" customHeight="1" thickTop="1">
      <c r="A43" s="11"/>
      <c r="B43" s="34"/>
      <c r="C43" s="65" t="s">
        <v>41</v>
      </c>
      <c r="D43" s="34"/>
      <c r="E43" s="35"/>
    </row>
    <row r="44" spans="3:16" ht="15" customHeight="1">
      <c r="C44" s="420" t="s">
        <v>170</v>
      </c>
      <c r="D44" s="421"/>
      <c r="E44" s="421"/>
      <c r="F44" s="421"/>
      <c r="G44" s="421"/>
      <c r="H44" s="421"/>
      <c r="I44" s="421"/>
      <c r="J44" s="421"/>
      <c r="K44" s="421"/>
      <c r="L44" s="421"/>
      <c r="M44" s="421"/>
      <c r="N44" s="421"/>
      <c r="O44" s="421"/>
      <c r="P44" s="421"/>
    </row>
    <row r="45" spans="3:16" ht="15" customHeight="1">
      <c r="C45" s="420" t="s">
        <v>171</v>
      </c>
      <c r="D45" s="421"/>
      <c r="E45" s="421"/>
      <c r="F45" s="421"/>
      <c r="G45" s="421"/>
      <c r="H45" s="421"/>
      <c r="I45" s="421"/>
      <c r="J45" s="421"/>
      <c r="K45" s="421"/>
      <c r="L45" s="421"/>
      <c r="M45" s="421"/>
      <c r="N45" s="421"/>
      <c r="O45" s="421"/>
      <c r="P45" s="421"/>
    </row>
    <row r="47" spans="1:16" ht="26.25" customHeight="1">
      <c r="A47" s="11"/>
      <c r="B47" s="34"/>
      <c r="C47" s="420"/>
      <c r="D47" s="421"/>
      <c r="E47" s="421"/>
      <c r="F47" s="421"/>
      <c r="G47" s="421"/>
      <c r="H47" s="421"/>
      <c r="I47" s="421"/>
      <c r="J47" s="421"/>
      <c r="K47" s="421"/>
      <c r="L47" s="421"/>
      <c r="M47" s="421"/>
      <c r="N47" s="421"/>
      <c r="O47" s="421"/>
      <c r="P47" s="421"/>
    </row>
    <row r="48" spans="3:5" ht="15">
      <c r="C48" s="39"/>
      <c r="D48" s="34"/>
      <c r="E48" s="35"/>
    </row>
    <row r="49" spans="3:5" ht="15">
      <c r="C49" s="39"/>
      <c r="D49" s="34"/>
      <c r="E49" s="35"/>
    </row>
    <row r="50" spans="3:5" ht="15">
      <c r="C50" s="39"/>
      <c r="D50" s="34"/>
      <c r="E50" s="35"/>
    </row>
    <row r="51" spans="4:5" ht="15">
      <c r="D51" s="34"/>
      <c r="E51" s="35"/>
    </row>
    <row r="52" spans="3:16" ht="27.75" customHeight="1">
      <c r="C52" s="420"/>
      <c r="D52" s="421"/>
      <c r="E52" s="421"/>
      <c r="F52" s="421"/>
      <c r="G52" s="421"/>
      <c r="H52" s="421"/>
      <c r="I52" s="421"/>
      <c r="J52" s="421"/>
      <c r="K52" s="421"/>
      <c r="L52" s="421"/>
      <c r="M52" s="421"/>
      <c r="N52" s="421"/>
      <c r="O52" s="421"/>
      <c r="P52" s="421"/>
    </row>
    <row r="53" spans="3:16" ht="15">
      <c r="C53" s="420"/>
      <c r="D53" s="421"/>
      <c r="E53" s="421"/>
      <c r="F53" s="421"/>
      <c r="G53" s="421"/>
      <c r="H53" s="421"/>
      <c r="I53" s="421"/>
      <c r="J53" s="421"/>
      <c r="K53" s="421"/>
      <c r="L53" s="421"/>
      <c r="M53" s="421"/>
      <c r="N53" s="421"/>
      <c r="O53" s="421"/>
      <c r="P53" s="421"/>
    </row>
    <row r="54" spans="3:16" ht="15">
      <c r="C54" s="420"/>
      <c r="D54" s="421"/>
      <c r="E54" s="421"/>
      <c r="F54" s="421"/>
      <c r="G54" s="421"/>
      <c r="H54" s="421"/>
      <c r="I54" s="421"/>
      <c r="J54" s="421"/>
      <c r="K54" s="421"/>
      <c r="L54" s="421"/>
      <c r="M54" s="421"/>
      <c r="N54" s="421"/>
      <c r="O54" s="421"/>
      <c r="P54" s="421"/>
    </row>
  </sheetData>
  <sheetProtection/>
  <mergeCells count="14">
    <mergeCell ref="C11:C12"/>
    <mergeCell ref="B27:B28"/>
    <mergeCell ref="C27:C28"/>
    <mergeCell ref="D27:O27"/>
    <mergeCell ref="C53:P53"/>
    <mergeCell ref="C54:P54"/>
    <mergeCell ref="B7:O7"/>
    <mergeCell ref="B8:E8"/>
    <mergeCell ref="C44:P44"/>
    <mergeCell ref="C45:P45"/>
    <mergeCell ref="C47:P47"/>
    <mergeCell ref="C52:P52"/>
    <mergeCell ref="D10:P10"/>
    <mergeCell ref="B11:B12"/>
  </mergeCells>
  <printOptions horizontalCentered="1"/>
  <pageMargins left="0.25" right="0.25" top="0.5" bottom="0.4" header="0.25" footer="0.22"/>
  <pageSetup horizontalDpi="600" verticalDpi="600" orientation="landscape" paperSize="9" scale="55" r:id="rId1"/>
  <headerFooter alignWithMargins="0">
    <oddFooter>&amp;CСтрана &amp;P од &amp;N</oddFooter>
  </headerFooter>
  <ignoredErrors>
    <ignoredError sqref="B25:B26 B41:B42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8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172" customWidth="1"/>
    <col min="2" max="2" width="10.7109375" style="172" customWidth="1"/>
    <col min="3" max="3" width="46.8515625" style="172" customWidth="1"/>
    <col min="4" max="16" width="10.7109375" style="172" customWidth="1"/>
    <col min="17" max="16384" width="9.140625" style="172" customWidth="1"/>
  </cols>
  <sheetData>
    <row r="1" spans="1:5" ht="12.75" customHeight="1">
      <c r="A1" s="192" t="s">
        <v>14</v>
      </c>
      <c r="B1" s="193"/>
      <c r="C1" s="194"/>
      <c r="D1" s="171"/>
      <c r="E1" s="171"/>
    </row>
    <row r="2" spans="1:5" ht="12.75" customHeight="1">
      <c r="A2" s="192"/>
      <c r="B2" s="193"/>
      <c r="C2" s="194"/>
      <c r="D2" s="171"/>
      <c r="E2" s="171"/>
    </row>
    <row r="3" spans="1:5" ht="12.75" customHeight="1">
      <c r="A3" s="171"/>
      <c r="B3" s="11" t="str">
        <f>+CONCATENATE('Poc.strana'!$A$22," ",'Poc.strana'!$C$22)</f>
        <v>Назив енергетског субјекта: </v>
      </c>
      <c r="C3" s="171"/>
      <c r="D3" s="171"/>
      <c r="E3" s="171"/>
    </row>
    <row r="4" spans="1:5" ht="12.75" customHeight="1">
      <c r="A4" s="171"/>
      <c r="B4" s="11" t="str">
        <f>+CONCATENATE('Poc.strana'!$A$35," ",'Poc.strana'!$C$35)</f>
        <v>Датум обраде: </v>
      </c>
      <c r="C4" s="171"/>
      <c r="D4" s="171"/>
      <c r="E4" s="171"/>
    </row>
    <row r="5" spans="1:5" ht="12.75" customHeight="1">
      <c r="A5" s="171"/>
      <c r="B5" s="11"/>
      <c r="C5" s="171"/>
      <c r="D5" s="171"/>
      <c r="E5" s="171"/>
    </row>
    <row r="6" spans="1:5" ht="12.75" customHeight="1">
      <c r="A6" s="171"/>
      <c r="B6" s="11"/>
      <c r="C6" s="171"/>
      <c r="D6" s="171"/>
      <c r="E6" s="171"/>
    </row>
    <row r="7" spans="1:15" ht="12.75" customHeight="1">
      <c r="A7" s="171"/>
      <c r="B7" s="422" t="str">
        <f>CONCATENATE("Табела ЕТЕ-6-2.1.КОЛИЧИНЕ КУПЉЕНЕ/ПРОДАТЕ ЕЛЕКТРИЧНЕ ЕНЕРГИЈЕ ДРУГИМ СНАБДЕВАЧИМА")</f>
        <v>Табела ЕТЕ-6-2.1.КОЛИЧИНЕ КУПЉЕНЕ/ПРОДАТЕ ЕЛЕКТРИЧНЕ ЕНЕРГИЈЕ ДРУГИМ СНАБДЕВАЧИМА</v>
      </c>
      <c r="C7" s="422"/>
      <c r="D7" s="422"/>
      <c r="E7" s="422"/>
      <c r="F7" s="423"/>
      <c r="G7" s="423"/>
      <c r="H7" s="423"/>
      <c r="I7" s="423"/>
      <c r="J7" s="423"/>
      <c r="K7" s="423"/>
      <c r="L7" s="423"/>
      <c r="M7" s="423"/>
      <c r="N7" s="423"/>
      <c r="O7" s="423"/>
    </row>
    <row r="8" spans="1:5" ht="12.75" customHeight="1">
      <c r="A8" s="171"/>
      <c r="B8" s="11"/>
      <c r="C8" s="171"/>
      <c r="D8" s="171"/>
      <c r="E8" s="171"/>
    </row>
    <row r="9" spans="1:5" ht="12.75" customHeight="1" thickBot="1">
      <c r="A9" s="171"/>
      <c r="B9" s="11"/>
      <c r="C9" s="171"/>
      <c r="D9" s="171"/>
      <c r="E9" s="171"/>
    </row>
    <row r="10" spans="1:16" ht="12.75" customHeight="1" thickBot="1" thickTop="1">
      <c r="A10" s="171"/>
      <c r="B10" s="31" t="s">
        <v>172</v>
      </c>
      <c r="C10" s="28">
        <f>+'Poc.strana'!C25</f>
        <v>2022</v>
      </c>
      <c r="D10" s="11"/>
      <c r="E10" s="1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30" customHeight="1" thickTop="1">
      <c r="A11" s="171"/>
      <c r="B11" s="29"/>
      <c r="C11" s="30" t="s">
        <v>28</v>
      </c>
      <c r="D11" s="21" t="s">
        <v>15</v>
      </c>
      <c r="E11" s="20" t="s">
        <v>16</v>
      </c>
      <c r="F11" s="20" t="s">
        <v>17</v>
      </c>
      <c r="G11" s="20" t="s">
        <v>18</v>
      </c>
      <c r="H11" s="20" t="s">
        <v>19</v>
      </c>
      <c r="I11" s="20" t="s">
        <v>20</v>
      </c>
      <c r="J11" s="20" t="s">
        <v>21</v>
      </c>
      <c r="K11" s="20" t="s">
        <v>22</v>
      </c>
      <c r="L11" s="20" t="s">
        <v>23</v>
      </c>
      <c r="M11" s="20" t="s">
        <v>24</v>
      </c>
      <c r="N11" s="20" t="s">
        <v>25</v>
      </c>
      <c r="O11" s="20" t="s">
        <v>26</v>
      </c>
      <c r="P11" s="19" t="s">
        <v>27</v>
      </c>
    </row>
    <row r="12" spans="1:16" ht="12.75" customHeight="1">
      <c r="A12" s="171"/>
      <c r="B12" s="27">
        <v>1</v>
      </c>
      <c r="C12" s="26" t="s">
        <v>129</v>
      </c>
      <c r="D12" s="120">
        <f aca="true" t="shared" si="0" ref="D12:O12">SUM(D13:D20)</f>
        <v>0</v>
      </c>
      <c r="E12" s="120">
        <f t="shared" si="0"/>
        <v>0</v>
      </c>
      <c r="F12" s="120">
        <f t="shared" si="0"/>
        <v>0</v>
      </c>
      <c r="G12" s="120">
        <f t="shared" si="0"/>
        <v>0</v>
      </c>
      <c r="H12" s="120">
        <f t="shared" si="0"/>
        <v>0</v>
      </c>
      <c r="I12" s="120">
        <f t="shared" si="0"/>
        <v>0</v>
      </c>
      <c r="J12" s="120">
        <f t="shared" si="0"/>
        <v>0</v>
      </c>
      <c r="K12" s="120">
        <f t="shared" si="0"/>
        <v>0</v>
      </c>
      <c r="L12" s="120">
        <f t="shared" si="0"/>
        <v>0</v>
      </c>
      <c r="M12" s="120">
        <f t="shared" si="0"/>
        <v>0</v>
      </c>
      <c r="N12" s="120">
        <f t="shared" si="0"/>
        <v>0</v>
      </c>
      <c r="O12" s="120">
        <f t="shared" si="0"/>
        <v>0</v>
      </c>
      <c r="P12" s="121">
        <f>SUM(D12:O12)</f>
        <v>0</v>
      </c>
    </row>
    <row r="13" spans="1:16" ht="12.75" customHeight="1">
      <c r="A13" s="171"/>
      <c r="B13" s="24" t="s">
        <v>29</v>
      </c>
      <c r="C13" s="32" t="s">
        <v>130</v>
      </c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3"/>
      <c r="P13" s="124">
        <f aca="true" t="shared" si="1" ref="P13:P58">SUM(D13:O13)</f>
        <v>0</v>
      </c>
    </row>
    <row r="14" spans="1:16" ht="12.75" customHeight="1">
      <c r="A14" s="171"/>
      <c r="B14" s="24" t="s">
        <v>30</v>
      </c>
      <c r="C14" s="32" t="s">
        <v>99</v>
      </c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3"/>
      <c r="P14" s="124">
        <f t="shared" si="1"/>
        <v>0</v>
      </c>
    </row>
    <row r="15" spans="1:16" ht="12.75" customHeight="1">
      <c r="A15" s="171"/>
      <c r="B15" s="24" t="s">
        <v>31</v>
      </c>
      <c r="C15" s="33" t="s">
        <v>100</v>
      </c>
      <c r="D15" s="125">
        <f>'Trgovina sa snabdevacima'!D12</f>
        <v>0</v>
      </c>
      <c r="E15" s="125">
        <f>'Trgovina sa snabdevacima'!E12</f>
        <v>0</v>
      </c>
      <c r="F15" s="125">
        <f>'Trgovina sa snabdevacima'!F12</f>
        <v>0</v>
      </c>
      <c r="G15" s="125">
        <f>'Trgovina sa snabdevacima'!G12</f>
        <v>0</v>
      </c>
      <c r="H15" s="125">
        <f>'Trgovina sa snabdevacima'!H12</f>
        <v>0</v>
      </c>
      <c r="I15" s="125">
        <f>'Trgovina sa snabdevacima'!I12</f>
        <v>0</v>
      </c>
      <c r="J15" s="125">
        <f>'Trgovina sa snabdevacima'!J12</f>
        <v>0</v>
      </c>
      <c r="K15" s="125">
        <f>'Trgovina sa snabdevacima'!K12</f>
        <v>0</v>
      </c>
      <c r="L15" s="125">
        <f>'Trgovina sa snabdevacima'!L12</f>
        <v>0</v>
      </c>
      <c r="M15" s="125">
        <f>'Trgovina sa snabdevacima'!M12</f>
        <v>0</v>
      </c>
      <c r="N15" s="125">
        <f>'Trgovina sa snabdevacima'!N12</f>
        <v>0</v>
      </c>
      <c r="O15" s="125">
        <f>'Trgovina sa snabdevacima'!O12</f>
        <v>0</v>
      </c>
      <c r="P15" s="124">
        <f t="shared" si="1"/>
        <v>0</v>
      </c>
    </row>
    <row r="16" spans="1:16" ht="12.75" customHeight="1">
      <c r="A16" s="171"/>
      <c r="B16" s="41" t="s">
        <v>32</v>
      </c>
      <c r="C16" s="22" t="s">
        <v>190</v>
      </c>
      <c r="D16" s="126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6"/>
      <c r="P16" s="124">
        <f t="shared" si="1"/>
        <v>0</v>
      </c>
    </row>
    <row r="17" spans="1:16" ht="12.75" customHeight="1">
      <c r="A17" s="171"/>
      <c r="B17" s="41" t="s">
        <v>50</v>
      </c>
      <c r="C17" s="22" t="s">
        <v>147</v>
      </c>
      <c r="D17" s="126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6"/>
      <c r="P17" s="124">
        <f t="shared" si="1"/>
        <v>0</v>
      </c>
    </row>
    <row r="18" spans="1:16" ht="12.75" customHeight="1">
      <c r="A18" s="171"/>
      <c r="B18" s="41" t="s">
        <v>56</v>
      </c>
      <c r="C18" s="22" t="s">
        <v>102</v>
      </c>
      <c r="D18" s="126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6"/>
      <c r="P18" s="124">
        <f t="shared" si="1"/>
        <v>0</v>
      </c>
    </row>
    <row r="19" spans="1:16" ht="12.75" customHeight="1">
      <c r="A19" s="171"/>
      <c r="B19" s="24" t="s">
        <v>66</v>
      </c>
      <c r="C19" s="33" t="s">
        <v>151</v>
      </c>
      <c r="D19" s="128"/>
      <c r="E19" s="129"/>
      <c r="F19" s="122"/>
      <c r="G19" s="122"/>
      <c r="H19" s="122"/>
      <c r="I19" s="122"/>
      <c r="J19" s="122"/>
      <c r="K19" s="122"/>
      <c r="L19" s="122"/>
      <c r="M19" s="122"/>
      <c r="N19" s="122"/>
      <c r="O19" s="123"/>
      <c r="P19" s="124">
        <f t="shared" si="1"/>
        <v>0</v>
      </c>
    </row>
    <row r="20" spans="1:16" ht="12.75" customHeight="1">
      <c r="A20" s="171"/>
      <c r="B20" s="24" t="s">
        <v>68</v>
      </c>
      <c r="C20" s="23" t="s">
        <v>133</v>
      </c>
      <c r="D20" s="130">
        <f>D21+D22</f>
        <v>0</v>
      </c>
      <c r="E20" s="130">
        <f>E21+E22</f>
        <v>0</v>
      </c>
      <c r="F20" s="130">
        <f aca="true" t="shared" si="2" ref="F20:O20">F21+F22</f>
        <v>0</v>
      </c>
      <c r="G20" s="130">
        <f t="shared" si="2"/>
        <v>0</v>
      </c>
      <c r="H20" s="130">
        <f t="shared" si="2"/>
        <v>0</v>
      </c>
      <c r="I20" s="130">
        <f t="shared" si="2"/>
        <v>0</v>
      </c>
      <c r="J20" s="130">
        <f t="shared" si="2"/>
        <v>0</v>
      </c>
      <c r="K20" s="130">
        <f t="shared" si="2"/>
        <v>0</v>
      </c>
      <c r="L20" s="130">
        <f t="shared" si="2"/>
        <v>0</v>
      </c>
      <c r="M20" s="130">
        <f t="shared" si="2"/>
        <v>0</v>
      </c>
      <c r="N20" s="130">
        <f t="shared" si="2"/>
        <v>0</v>
      </c>
      <c r="O20" s="130">
        <f t="shared" si="2"/>
        <v>0</v>
      </c>
      <c r="P20" s="124">
        <f t="shared" si="1"/>
        <v>0</v>
      </c>
    </row>
    <row r="21" spans="1:16" ht="12.75" customHeight="1">
      <c r="A21" s="171"/>
      <c r="B21" s="24" t="s">
        <v>138</v>
      </c>
      <c r="C21" s="77" t="s">
        <v>85</v>
      </c>
      <c r="D21" s="128"/>
      <c r="E21" s="128"/>
      <c r="F21" s="123"/>
      <c r="G21" s="123"/>
      <c r="H21" s="123"/>
      <c r="I21" s="123"/>
      <c r="J21" s="123"/>
      <c r="K21" s="123"/>
      <c r="L21" s="123"/>
      <c r="M21" s="123"/>
      <c r="N21" s="123"/>
      <c r="O21" s="122"/>
      <c r="P21" s="124">
        <f t="shared" si="1"/>
        <v>0</v>
      </c>
    </row>
    <row r="22" spans="1:16" ht="12.75" customHeight="1">
      <c r="A22" s="171"/>
      <c r="B22" s="56" t="s">
        <v>139</v>
      </c>
      <c r="C22" s="78" t="s">
        <v>134</v>
      </c>
      <c r="D22" s="131"/>
      <c r="E22" s="131"/>
      <c r="F22" s="132"/>
      <c r="G22" s="132"/>
      <c r="H22" s="132"/>
      <c r="I22" s="132"/>
      <c r="J22" s="132"/>
      <c r="K22" s="132"/>
      <c r="L22" s="132"/>
      <c r="M22" s="132"/>
      <c r="N22" s="132"/>
      <c r="O22" s="133"/>
      <c r="P22" s="124">
        <f t="shared" si="1"/>
        <v>0</v>
      </c>
    </row>
    <row r="23" spans="1:16" ht="12.75" customHeight="1">
      <c r="A23" s="171"/>
      <c r="B23" s="42">
        <v>2</v>
      </c>
      <c r="C23" s="76" t="s">
        <v>112</v>
      </c>
      <c r="D23" s="134">
        <f>SUM(D24,D25,D45,D48,D51,D52,D53,D54,D55)</f>
        <v>0</v>
      </c>
      <c r="E23" s="134">
        <f>SUM(E24,E25,E45,E48,E51,E52,E53,E54,E55)</f>
        <v>0</v>
      </c>
      <c r="F23" s="134">
        <f aca="true" t="shared" si="3" ref="F23:N23">SUM(F24,F25,F45,F48,F51,F52,F53,F54,F55)</f>
        <v>0</v>
      </c>
      <c r="G23" s="134">
        <f t="shared" si="3"/>
        <v>0</v>
      </c>
      <c r="H23" s="134">
        <f t="shared" si="3"/>
        <v>0</v>
      </c>
      <c r="I23" s="134">
        <f t="shared" si="3"/>
        <v>0</v>
      </c>
      <c r="J23" s="134">
        <f t="shared" si="3"/>
        <v>0</v>
      </c>
      <c r="K23" s="134">
        <f t="shared" si="3"/>
        <v>0</v>
      </c>
      <c r="L23" s="134">
        <f t="shared" si="3"/>
        <v>0</v>
      </c>
      <c r="M23" s="134">
        <f t="shared" si="3"/>
        <v>0</v>
      </c>
      <c r="N23" s="134">
        <f t="shared" si="3"/>
        <v>0</v>
      </c>
      <c r="O23" s="134">
        <f>SUM(O24,O25,O45,O48,O51,O52,O53,O54,O55)</f>
        <v>0</v>
      </c>
      <c r="P23" s="135">
        <f t="shared" si="1"/>
        <v>0</v>
      </c>
    </row>
    <row r="24" spans="1:16" ht="12.75" customHeight="1">
      <c r="A24" s="171"/>
      <c r="B24" s="52" t="s">
        <v>33</v>
      </c>
      <c r="C24" s="66" t="s">
        <v>101</v>
      </c>
      <c r="D24" s="136">
        <f>'Trgovina sa snabdevacima'!D28</f>
        <v>0</v>
      </c>
      <c r="E24" s="136">
        <f>'Trgovina sa snabdevacima'!E28</f>
        <v>0</v>
      </c>
      <c r="F24" s="136">
        <f>'Trgovina sa snabdevacima'!F28</f>
        <v>0</v>
      </c>
      <c r="G24" s="136">
        <f>'Trgovina sa snabdevacima'!G28</f>
        <v>0</v>
      </c>
      <c r="H24" s="136">
        <f>'Trgovina sa snabdevacima'!H28</f>
        <v>0</v>
      </c>
      <c r="I24" s="136">
        <f>'Trgovina sa snabdevacima'!I28</f>
        <v>0</v>
      </c>
      <c r="J24" s="136">
        <f>'Trgovina sa snabdevacima'!J28</f>
        <v>0</v>
      </c>
      <c r="K24" s="136">
        <f>'Trgovina sa snabdevacima'!K28</f>
        <v>0</v>
      </c>
      <c r="L24" s="136">
        <f>'Trgovina sa snabdevacima'!L28</f>
        <v>0</v>
      </c>
      <c r="M24" s="136">
        <f>'Trgovina sa snabdevacima'!M28</f>
        <v>0</v>
      </c>
      <c r="N24" s="136">
        <f>'Trgovina sa snabdevacima'!N28</f>
        <v>0</v>
      </c>
      <c r="O24" s="136">
        <f>'Trgovina sa snabdevacima'!O28</f>
        <v>0</v>
      </c>
      <c r="P24" s="137">
        <f t="shared" si="1"/>
        <v>0</v>
      </c>
    </row>
    <row r="25" spans="1:16" ht="12.75" customHeight="1">
      <c r="A25" s="171"/>
      <c r="B25" s="24" t="s">
        <v>34</v>
      </c>
      <c r="C25" s="23" t="s">
        <v>57</v>
      </c>
      <c r="D25" s="130">
        <f>D26+D27+D30</f>
        <v>0</v>
      </c>
      <c r="E25" s="130">
        <f aca="true" t="shared" si="4" ref="E25:O25">E26+E27+E30</f>
        <v>0</v>
      </c>
      <c r="F25" s="130">
        <f t="shared" si="4"/>
        <v>0</v>
      </c>
      <c r="G25" s="130">
        <f t="shared" si="4"/>
        <v>0</v>
      </c>
      <c r="H25" s="130">
        <f t="shared" si="4"/>
        <v>0</v>
      </c>
      <c r="I25" s="130">
        <f t="shared" si="4"/>
        <v>0</v>
      </c>
      <c r="J25" s="130">
        <f t="shared" si="4"/>
        <v>0</v>
      </c>
      <c r="K25" s="130">
        <f t="shared" si="4"/>
        <v>0</v>
      </c>
      <c r="L25" s="130">
        <f t="shared" si="4"/>
        <v>0</v>
      </c>
      <c r="M25" s="130">
        <f t="shared" si="4"/>
        <v>0</v>
      </c>
      <c r="N25" s="130">
        <f t="shared" si="4"/>
        <v>0</v>
      </c>
      <c r="O25" s="130">
        <f t="shared" si="4"/>
        <v>0</v>
      </c>
      <c r="P25" s="138">
        <f t="shared" si="1"/>
        <v>0</v>
      </c>
    </row>
    <row r="26" spans="1:16" ht="12.75" customHeight="1">
      <c r="A26" s="171"/>
      <c r="B26" s="25" t="s">
        <v>90</v>
      </c>
      <c r="C26" s="70" t="s">
        <v>115</v>
      </c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8">
        <f t="shared" si="1"/>
        <v>0</v>
      </c>
    </row>
    <row r="27" spans="1:16" ht="12.75" customHeight="1">
      <c r="A27" s="171"/>
      <c r="B27" s="25" t="s">
        <v>91</v>
      </c>
      <c r="C27" s="70" t="s">
        <v>116</v>
      </c>
      <c r="D27" s="140">
        <f>D28+D29</f>
        <v>0</v>
      </c>
      <c r="E27" s="140">
        <f>E28+E29</f>
        <v>0</v>
      </c>
      <c r="F27" s="140">
        <f aca="true" t="shared" si="5" ref="F27:N27">F28+F29</f>
        <v>0</v>
      </c>
      <c r="G27" s="140">
        <f t="shared" si="5"/>
        <v>0</v>
      </c>
      <c r="H27" s="140">
        <f t="shared" si="5"/>
        <v>0</v>
      </c>
      <c r="I27" s="140">
        <f t="shared" si="5"/>
        <v>0</v>
      </c>
      <c r="J27" s="140">
        <f t="shared" si="5"/>
        <v>0</v>
      </c>
      <c r="K27" s="140">
        <f t="shared" si="5"/>
        <v>0</v>
      </c>
      <c r="L27" s="140">
        <f t="shared" si="5"/>
        <v>0</v>
      </c>
      <c r="M27" s="140">
        <f t="shared" si="5"/>
        <v>0</v>
      </c>
      <c r="N27" s="140">
        <f t="shared" si="5"/>
        <v>0</v>
      </c>
      <c r="O27" s="140">
        <f>O28+O29</f>
        <v>0</v>
      </c>
      <c r="P27" s="138">
        <f t="shared" si="1"/>
        <v>0</v>
      </c>
    </row>
    <row r="28" spans="1:16" ht="12.75" customHeight="1">
      <c r="A28" s="171"/>
      <c r="B28" s="25" t="s">
        <v>145</v>
      </c>
      <c r="C28" s="80" t="s">
        <v>148</v>
      </c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8">
        <f t="shared" si="1"/>
        <v>0</v>
      </c>
    </row>
    <row r="29" spans="1:16" ht="12.75" customHeight="1">
      <c r="A29" s="171"/>
      <c r="B29" s="25" t="s">
        <v>146</v>
      </c>
      <c r="C29" s="80" t="s">
        <v>149</v>
      </c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8">
        <f t="shared" si="1"/>
        <v>0</v>
      </c>
    </row>
    <row r="30" spans="1:16" ht="12.75" customHeight="1">
      <c r="A30" s="171"/>
      <c r="B30" s="25" t="s">
        <v>92</v>
      </c>
      <c r="C30" s="70" t="s">
        <v>117</v>
      </c>
      <c r="D30" s="140">
        <f>D31+D32+D33+D36+D39+D44</f>
        <v>0</v>
      </c>
      <c r="E30" s="140">
        <f aca="true" t="shared" si="6" ref="E30:O30">E31+E32+E33+E36+E39+E44</f>
        <v>0</v>
      </c>
      <c r="F30" s="140">
        <f t="shared" si="6"/>
        <v>0</v>
      </c>
      <c r="G30" s="140">
        <f t="shared" si="6"/>
        <v>0</v>
      </c>
      <c r="H30" s="140">
        <f t="shared" si="6"/>
        <v>0</v>
      </c>
      <c r="I30" s="140">
        <f t="shared" si="6"/>
        <v>0</v>
      </c>
      <c r="J30" s="140">
        <f t="shared" si="6"/>
        <v>0</v>
      </c>
      <c r="K30" s="140">
        <f t="shared" si="6"/>
        <v>0</v>
      </c>
      <c r="L30" s="140">
        <f t="shared" si="6"/>
        <v>0</v>
      </c>
      <c r="M30" s="140">
        <f t="shared" si="6"/>
        <v>0</v>
      </c>
      <c r="N30" s="140">
        <f t="shared" si="6"/>
        <v>0</v>
      </c>
      <c r="O30" s="140">
        <f t="shared" si="6"/>
        <v>0</v>
      </c>
      <c r="P30" s="138">
        <f t="shared" si="1"/>
        <v>0</v>
      </c>
    </row>
    <row r="31" spans="1:16" ht="12.75" customHeight="1">
      <c r="A31" s="171"/>
      <c r="B31" s="25" t="s">
        <v>118</v>
      </c>
      <c r="C31" s="72" t="s">
        <v>124</v>
      </c>
      <c r="D31" s="139"/>
      <c r="E31" s="139"/>
      <c r="F31" s="122"/>
      <c r="G31" s="122"/>
      <c r="H31" s="122"/>
      <c r="I31" s="122"/>
      <c r="J31" s="122"/>
      <c r="K31" s="122"/>
      <c r="L31" s="122"/>
      <c r="M31" s="122"/>
      <c r="N31" s="122"/>
      <c r="O31" s="123"/>
      <c r="P31" s="138">
        <f t="shared" si="1"/>
        <v>0</v>
      </c>
    </row>
    <row r="32" spans="1:16" ht="12.75" customHeight="1">
      <c r="A32" s="171"/>
      <c r="B32" s="25" t="s">
        <v>119</v>
      </c>
      <c r="C32" s="79" t="s">
        <v>125</v>
      </c>
      <c r="D32" s="139"/>
      <c r="E32" s="139"/>
      <c r="F32" s="122"/>
      <c r="G32" s="122"/>
      <c r="H32" s="122"/>
      <c r="I32" s="122"/>
      <c r="J32" s="122"/>
      <c r="K32" s="122"/>
      <c r="L32" s="122"/>
      <c r="M32" s="122"/>
      <c r="N32" s="122"/>
      <c r="O32" s="123"/>
      <c r="P32" s="124">
        <f t="shared" si="1"/>
        <v>0</v>
      </c>
    </row>
    <row r="33" spans="1:16" ht="12.75" customHeight="1">
      <c r="A33" s="171"/>
      <c r="B33" s="25" t="s">
        <v>120</v>
      </c>
      <c r="C33" s="72" t="s">
        <v>182</v>
      </c>
      <c r="D33" s="130">
        <f>D34+D35</f>
        <v>0</v>
      </c>
      <c r="E33" s="130">
        <f aca="true" t="shared" si="7" ref="E33:O33">E34+E35</f>
        <v>0</v>
      </c>
      <c r="F33" s="130">
        <f t="shared" si="7"/>
        <v>0</v>
      </c>
      <c r="G33" s="130">
        <f t="shared" si="7"/>
        <v>0</v>
      </c>
      <c r="H33" s="130">
        <f t="shared" si="7"/>
        <v>0</v>
      </c>
      <c r="I33" s="130">
        <f t="shared" si="7"/>
        <v>0</v>
      </c>
      <c r="J33" s="130">
        <f t="shared" si="7"/>
        <v>0</v>
      </c>
      <c r="K33" s="130">
        <f t="shared" si="7"/>
        <v>0</v>
      </c>
      <c r="L33" s="130">
        <f t="shared" si="7"/>
        <v>0</v>
      </c>
      <c r="M33" s="130">
        <f t="shared" si="7"/>
        <v>0</v>
      </c>
      <c r="N33" s="130">
        <f t="shared" si="7"/>
        <v>0</v>
      </c>
      <c r="O33" s="130">
        <f t="shared" si="7"/>
        <v>0</v>
      </c>
      <c r="P33" s="141">
        <f t="shared" si="1"/>
        <v>0</v>
      </c>
    </row>
    <row r="34" spans="1:16" ht="12.75" customHeight="1">
      <c r="A34" s="171"/>
      <c r="B34" s="25" t="s">
        <v>183</v>
      </c>
      <c r="C34" s="73" t="s">
        <v>44</v>
      </c>
      <c r="D34" s="142"/>
      <c r="E34" s="142"/>
      <c r="F34" s="127"/>
      <c r="G34" s="127"/>
      <c r="H34" s="127"/>
      <c r="I34" s="127"/>
      <c r="J34" s="127"/>
      <c r="K34" s="127"/>
      <c r="L34" s="127"/>
      <c r="M34" s="127"/>
      <c r="N34" s="127"/>
      <c r="O34" s="126"/>
      <c r="P34" s="143">
        <f t="shared" si="1"/>
        <v>0</v>
      </c>
    </row>
    <row r="35" spans="1:16" ht="12.75" customHeight="1">
      <c r="A35" s="171"/>
      <c r="B35" s="25" t="s">
        <v>184</v>
      </c>
      <c r="C35" s="74" t="s">
        <v>45</v>
      </c>
      <c r="D35" s="128"/>
      <c r="E35" s="129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4">
        <f t="shared" si="1"/>
        <v>0</v>
      </c>
    </row>
    <row r="36" spans="1:16" ht="12.75" customHeight="1">
      <c r="A36" s="171"/>
      <c r="B36" s="25" t="s">
        <v>121</v>
      </c>
      <c r="C36" s="74" t="s">
        <v>126</v>
      </c>
      <c r="D36" s="130">
        <f>D37+D38</f>
        <v>0</v>
      </c>
      <c r="E36" s="130">
        <f aca="true" t="shared" si="8" ref="E36:O36">E37+E38</f>
        <v>0</v>
      </c>
      <c r="F36" s="130">
        <f t="shared" si="8"/>
        <v>0</v>
      </c>
      <c r="G36" s="130">
        <f t="shared" si="8"/>
        <v>0</v>
      </c>
      <c r="H36" s="130">
        <f t="shared" si="8"/>
        <v>0</v>
      </c>
      <c r="I36" s="130">
        <f t="shared" si="8"/>
        <v>0</v>
      </c>
      <c r="J36" s="130">
        <f t="shared" si="8"/>
        <v>0</v>
      </c>
      <c r="K36" s="130">
        <f t="shared" si="8"/>
        <v>0</v>
      </c>
      <c r="L36" s="130">
        <f t="shared" si="8"/>
        <v>0</v>
      </c>
      <c r="M36" s="130">
        <f t="shared" si="8"/>
        <v>0</v>
      </c>
      <c r="N36" s="130">
        <f t="shared" si="8"/>
        <v>0</v>
      </c>
      <c r="O36" s="130">
        <f t="shared" si="8"/>
        <v>0</v>
      </c>
      <c r="P36" s="141">
        <f t="shared" si="1"/>
        <v>0</v>
      </c>
    </row>
    <row r="37" spans="1:16" ht="12.75" customHeight="1">
      <c r="A37" s="171"/>
      <c r="B37" s="25" t="s">
        <v>185</v>
      </c>
      <c r="C37" s="74" t="s">
        <v>176</v>
      </c>
      <c r="D37" s="128"/>
      <c r="E37" s="129"/>
      <c r="F37" s="122"/>
      <c r="G37" s="122"/>
      <c r="H37" s="122"/>
      <c r="I37" s="122"/>
      <c r="J37" s="144"/>
      <c r="K37" s="122"/>
      <c r="L37" s="122"/>
      <c r="M37" s="122"/>
      <c r="N37" s="122"/>
      <c r="O37" s="122"/>
      <c r="P37" s="124">
        <f t="shared" si="1"/>
        <v>0</v>
      </c>
    </row>
    <row r="38" spans="1:16" ht="12.75" customHeight="1">
      <c r="A38" s="171"/>
      <c r="B38" s="25" t="s">
        <v>186</v>
      </c>
      <c r="C38" s="74" t="s">
        <v>177</v>
      </c>
      <c r="D38" s="128"/>
      <c r="E38" s="129"/>
      <c r="F38" s="122"/>
      <c r="G38" s="122"/>
      <c r="H38" s="122"/>
      <c r="I38" s="122"/>
      <c r="J38" s="144"/>
      <c r="K38" s="122"/>
      <c r="L38" s="122"/>
      <c r="M38" s="122"/>
      <c r="N38" s="122"/>
      <c r="O38" s="122"/>
      <c r="P38" s="124">
        <f t="shared" si="1"/>
        <v>0</v>
      </c>
    </row>
    <row r="39" spans="1:16" ht="12.75" customHeight="1">
      <c r="A39" s="171"/>
      <c r="B39" s="25" t="s">
        <v>122</v>
      </c>
      <c r="C39" s="75" t="s">
        <v>187</v>
      </c>
      <c r="D39" s="130">
        <f>D40+D43</f>
        <v>0</v>
      </c>
      <c r="E39" s="130">
        <f aca="true" t="shared" si="9" ref="E39:O39">E40+E43</f>
        <v>0</v>
      </c>
      <c r="F39" s="130">
        <f t="shared" si="9"/>
        <v>0</v>
      </c>
      <c r="G39" s="130">
        <f t="shared" si="9"/>
        <v>0</v>
      </c>
      <c r="H39" s="130">
        <f t="shared" si="9"/>
        <v>0</v>
      </c>
      <c r="I39" s="130">
        <f t="shared" si="9"/>
        <v>0</v>
      </c>
      <c r="J39" s="130">
        <f t="shared" si="9"/>
        <v>0</v>
      </c>
      <c r="K39" s="130">
        <f t="shared" si="9"/>
        <v>0</v>
      </c>
      <c r="L39" s="130">
        <f t="shared" si="9"/>
        <v>0</v>
      </c>
      <c r="M39" s="130">
        <f t="shared" si="9"/>
        <v>0</v>
      </c>
      <c r="N39" s="130">
        <f t="shared" si="9"/>
        <v>0</v>
      </c>
      <c r="O39" s="130">
        <f t="shared" si="9"/>
        <v>0</v>
      </c>
      <c r="P39" s="141">
        <f t="shared" si="1"/>
        <v>0</v>
      </c>
    </row>
    <row r="40" spans="1:16" ht="12.75" customHeight="1">
      <c r="A40" s="171"/>
      <c r="B40" s="25" t="s">
        <v>180</v>
      </c>
      <c r="C40" s="75" t="s">
        <v>47</v>
      </c>
      <c r="D40" s="145">
        <f>D41+D42</f>
        <v>0</v>
      </c>
      <c r="E40" s="145">
        <f aca="true" t="shared" si="10" ref="E40:O40">E41+E42</f>
        <v>0</v>
      </c>
      <c r="F40" s="145">
        <f t="shared" si="10"/>
        <v>0</v>
      </c>
      <c r="G40" s="145">
        <f t="shared" si="10"/>
        <v>0</v>
      </c>
      <c r="H40" s="145">
        <f t="shared" si="10"/>
        <v>0</v>
      </c>
      <c r="I40" s="145">
        <f t="shared" si="10"/>
        <v>0</v>
      </c>
      <c r="J40" s="145">
        <f t="shared" si="10"/>
        <v>0</v>
      </c>
      <c r="K40" s="145">
        <f t="shared" si="10"/>
        <v>0</v>
      </c>
      <c r="L40" s="145">
        <f t="shared" si="10"/>
        <v>0</v>
      </c>
      <c r="M40" s="145">
        <f t="shared" si="10"/>
        <v>0</v>
      </c>
      <c r="N40" s="145">
        <f t="shared" si="10"/>
        <v>0</v>
      </c>
      <c r="O40" s="145">
        <f t="shared" si="10"/>
        <v>0</v>
      </c>
      <c r="P40" s="124">
        <f t="shared" si="1"/>
        <v>0</v>
      </c>
    </row>
    <row r="41" spans="1:16" ht="12.75" customHeight="1">
      <c r="A41" s="171"/>
      <c r="B41" s="25" t="s">
        <v>188</v>
      </c>
      <c r="C41" s="75" t="s">
        <v>179</v>
      </c>
      <c r="D41" s="142"/>
      <c r="E41" s="146"/>
      <c r="F41" s="127"/>
      <c r="G41" s="127"/>
      <c r="H41" s="127"/>
      <c r="I41" s="127"/>
      <c r="J41" s="122"/>
      <c r="K41" s="127"/>
      <c r="L41" s="127"/>
      <c r="M41" s="127"/>
      <c r="N41" s="127"/>
      <c r="O41" s="127"/>
      <c r="P41" s="124">
        <f t="shared" si="1"/>
        <v>0</v>
      </c>
    </row>
    <row r="42" spans="1:16" ht="12.75" customHeight="1">
      <c r="A42" s="171"/>
      <c r="B42" s="25" t="s">
        <v>189</v>
      </c>
      <c r="C42" s="75" t="s">
        <v>178</v>
      </c>
      <c r="D42" s="142"/>
      <c r="E42" s="146"/>
      <c r="F42" s="127"/>
      <c r="G42" s="127"/>
      <c r="H42" s="127"/>
      <c r="I42" s="127"/>
      <c r="J42" s="122"/>
      <c r="K42" s="127"/>
      <c r="L42" s="127"/>
      <c r="M42" s="127"/>
      <c r="N42" s="127"/>
      <c r="O42" s="127"/>
      <c r="P42" s="124">
        <f t="shared" si="1"/>
        <v>0</v>
      </c>
    </row>
    <row r="43" spans="1:16" ht="12.75" customHeight="1">
      <c r="A43" s="171"/>
      <c r="B43" s="25" t="s">
        <v>181</v>
      </c>
      <c r="C43" s="75" t="s">
        <v>152</v>
      </c>
      <c r="D43" s="142"/>
      <c r="E43" s="146"/>
      <c r="F43" s="127"/>
      <c r="G43" s="127"/>
      <c r="H43" s="127"/>
      <c r="I43" s="127"/>
      <c r="J43" s="122"/>
      <c r="K43" s="127"/>
      <c r="L43" s="127"/>
      <c r="M43" s="127"/>
      <c r="N43" s="127"/>
      <c r="O43" s="127"/>
      <c r="P43" s="124">
        <f t="shared" si="1"/>
        <v>0</v>
      </c>
    </row>
    <row r="44" spans="1:16" ht="12.75" customHeight="1">
      <c r="A44" s="171"/>
      <c r="B44" s="25" t="s">
        <v>123</v>
      </c>
      <c r="C44" s="75" t="s">
        <v>127</v>
      </c>
      <c r="D44" s="142"/>
      <c r="E44" s="146"/>
      <c r="F44" s="127"/>
      <c r="G44" s="127"/>
      <c r="H44" s="127"/>
      <c r="I44" s="127"/>
      <c r="J44" s="122"/>
      <c r="K44" s="127"/>
      <c r="L44" s="127"/>
      <c r="M44" s="127"/>
      <c r="N44" s="127"/>
      <c r="O44" s="127"/>
      <c r="P44" s="124">
        <f t="shared" si="1"/>
        <v>0</v>
      </c>
    </row>
    <row r="45" spans="1:16" ht="12.75" customHeight="1">
      <c r="A45" s="171"/>
      <c r="B45" s="24" t="s">
        <v>51</v>
      </c>
      <c r="C45" s="22" t="s">
        <v>106</v>
      </c>
      <c r="D45" s="145">
        <f>D46+D47</f>
        <v>0</v>
      </c>
      <c r="E45" s="145">
        <f>E46+E47</f>
        <v>0</v>
      </c>
      <c r="F45" s="145">
        <f aca="true" t="shared" si="11" ref="F45:N45">F46+F47</f>
        <v>0</v>
      </c>
      <c r="G45" s="145">
        <f t="shared" si="11"/>
        <v>0</v>
      </c>
      <c r="H45" s="145">
        <f t="shared" si="11"/>
        <v>0</v>
      </c>
      <c r="I45" s="145">
        <f t="shared" si="11"/>
        <v>0</v>
      </c>
      <c r="J45" s="145">
        <f t="shared" si="11"/>
        <v>0</v>
      </c>
      <c r="K45" s="145">
        <f t="shared" si="11"/>
        <v>0</v>
      </c>
      <c r="L45" s="145">
        <f t="shared" si="11"/>
        <v>0</v>
      </c>
      <c r="M45" s="145">
        <f t="shared" si="11"/>
        <v>0</v>
      </c>
      <c r="N45" s="145">
        <f t="shared" si="11"/>
        <v>0</v>
      </c>
      <c r="O45" s="145">
        <f>O46+O47</f>
        <v>0</v>
      </c>
      <c r="P45" s="124">
        <f t="shared" si="1"/>
        <v>0</v>
      </c>
    </row>
    <row r="46" spans="1:16" ht="12.75" customHeight="1">
      <c r="A46" s="171"/>
      <c r="B46" s="24" t="s">
        <v>103</v>
      </c>
      <c r="C46" s="71" t="s">
        <v>105</v>
      </c>
      <c r="D46" s="142"/>
      <c r="E46" s="146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4">
        <f t="shared" si="1"/>
        <v>0</v>
      </c>
    </row>
    <row r="47" spans="1:16" ht="12.75" customHeight="1">
      <c r="A47" s="171"/>
      <c r="B47" s="24" t="s">
        <v>104</v>
      </c>
      <c r="C47" s="71" t="s">
        <v>107</v>
      </c>
      <c r="D47" s="142"/>
      <c r="E47" s="146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4">
        <f t="shared" si="1"/>
        <v>0</v>
      </c>
    </row>
    <row r="48" spans="1:16" ht="12.75" customHeight="1">
      <c r="A48" s="171"/>
      <c r="B48" s="24" t="s">
        <v>52</v>
      </c>
      <c r="C48" s="22" t="s">
        <v>110</v>
      </c>
      <c r="D48" s="145">
        <f>D49+D50</f>
        <v>0</v>
      </c>
      <c r="E48" s="145">
        <f aca="true" t="shared" si="12" ref="E48:O48">E49+E50</f>
        <v>0</v>
      </c>
      <c r="F48" s="145">
        <f t="shared" si="12"/>
        <v>0</v>
      </c>
      <c r="G48" s="145">
        <f t="shared" si="12"/>
        <v>0</v>
      </c>
      <c r="H48" s="145">
        <f t="shared" si="12"/>
        <v>0</v>
      </c>
      <c r="I48" s="145">
        <f t="shared" si="12"/>
        <v>0</v>
      </c>
      <c r="J48" s="145">
        <f t="shared" si="12"/>
        <v>0</v>
      </c>
      <c r="K48" s="145">
        <f t="shared" si="12"/>
        <v>0</v>
      </c>
      <c r="L48" s="145">
        <f t="shared" si="12"/>
        <v>0</v>
      </c>
      <c r="M48" s="145">
        <f t="shared" si="12"/>
        <v>0</v>
      </c>
      <c r="N48" s="145">
        <f t="shared" si="12"/>
        <v>0</v>
      </c>
      <c r="O48" s="145">
        <f t="shared" si="12"/>
        <v>0</v>
      </c>
      <c r="P48" s="124">
        <f t="shared" si="1"/>
        <v>0</v>
      </c>
    </row>
    <row r="49" spans="1:16" ht="12.75" customHeight="1">
      <c r="A49" s="171"/>
      <c r="B49" s="25" t="s">
        <v>108</v>
      </c>
      <c r="C49" s="71" t="s">
        <v>105</v>
      </c>
      <c r="D49" s="142"/>
      <c r="E49" s="142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4">
        <f t="shared" si="1"/>
        <v>0</v>
      </c>
    </row>
    <row r="50" spans="1:16" ht="12.75" customHeight="1">
      <c r="A50" s="171"/>
      <c r="B50" s="25" t="s">
        <v>109</v>
      </c>
      <c r="C50" s="71" t="s">
        <v>107</v>
      </c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24">
        <f t="shared" si="1"/>
        <v>0</v>
      </c>
    </row>
    <row r="51" spans="1:16" ht="12.75" customHeight="1">
      <c r="A51" s="171"/>
      <c r="B51" s="25" t="s">
        <v>53</v>
      </c>
      <c r="C51" s="22" t="s">
        <v>131</v>
      </c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24">
        <f t="shared" si="1"/>
        <v>0</v>
      </c>
    </row>
    <row r="52" spans="1:16" ht="12.75" customHeight="1">
      <c r="A52" s="171"/>
      <c r="B52" s="41" t="s">
        <v>54</v>
      </c>
      <c r="C52" s="22" t="s">
        <v>93</v>
      </c>
      <c r="D52" s="142"/>
      <c r="E52" s="146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4">
        <f t="shared" si="1"/>
        <v>0</v>
      </c>
    </row>
    <row r="53" spans="1:16" ht="12.75" customHeight="1">
      <c r="A53" s="171"/>
      <c r="B53" s="41" t="s">
        <v>55</v>
      </c>
      <c r="C53" s="22" t="s">
        <v>94</v>
      </c>
      <c r="D53" s="142"/>
      <c r="E53" s="146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4">
        <f t="shared" si="1"/>
        <v>0</v>
      </c>
    </row>
    <row r="54" spans="1:16" ht="12.75" customHeight="1">
      <c r="A54" s="171"/>
      <c r="B54" s="41" t="s">
        <v>78</v>
      </c>
      <c r="C54" s="22" t="s">
        <v>153</v>
      </c>
      <c r="D54" s="142"/>
      <c r="E54" s="146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4">
        <f t="shared" si="1"/>
        <v>0</v>
      </c>
    </row>
    <row r="55" spans="1:16" ht="12.75" customHeight="1">
      <c r="A55" s="171"/>
      <c r="B55" s="41" t="s">
        <v>111</v>
      </c>
      <c r="C55" s="23" t="s">
        <v>133</v>
      </c>
      <c r="D55" s="145">
        <f>D56+D57</f>
        <v>0</v>
      </c>
      <c r="E55" s="145">
        <f aca="true" t="shared" si="13" ref="E55:O55">E56+E57</f>
        <v>0</v>
      </c>
      <c r="F55" s="145">
        <f t="shared" si="13"/>
        <v>0</v>
      </c>
      <c r="G55" s="145">
        <f t="shared" si="13"/>
        <v>0</v>
      </c>
      <c r="H55" s="145">
        <f t="shared" si="13"/>
        <v>0</v>
      </c>
      <c r="I55" s="145">
        <f t="shared" si="13"/>
        <v>0</v>
      </c>
      <c r="J55" s="145">
        <f t="shared" si="13"/>
        <v>0</v>
      </c>
      <c r="K55" s="145">
        <f t="shared" si="13"/>
        <v>0</v>
      </c>
      <c r="L55" s="145">
        <f t="shared" si="13"/>
        <v>0</v>
      </c>
      <c r="M55" s="145">
        <f t="shared" si="13"/>
        <v>0</v>
      </c>
      <c r="N55" s="145">
        <f t="shared" si="13"/>
        <v>0</v>
      </c>
      <c r="O55" s="145">
        <f t="shared" si="13"/>
        <v>0</v>
      </c>
      <c r="P55" s="124">
        <f t="shared" si="1"/>
        <v>0</v>
      </c>
    </row>
    <row r="56" spans="1:16" ht="12.75" customHeight="1">
      <c r="A56" s="171"/>
      <c r="B56" s="41" t="s">
        <v>136</v>
      </c>
      <c r="C56" s="77" t="s">
        <v>86</v>
      </c>
      <c r="D56" s="142"/>
      <c r="E56" s="146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4">
        <f t="shared" si="1"/>
        <v>0</v>
      </c>
    </row>
    <row r="57" spans="1:16" ht="12.75" customHeight="1">
      <c r="A57" s="171"/>
      <c r="B57" s="56" t="s">
        <v>137</v>
      </c>
      <c r="C57" s="78" t="s">
        <v>135</v>
      </c>
      <c r="D57" s="131"/>
      <c r="E57" s="147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43">
        <f t="shared" si="1"/>
        <v>0</v>
      </c>
    </row>
    <row r="58" spans="1:16" ht="12.75" customHeight="1" thickBot="1">
      <c r="A58" s="171"/>
      <c r="B58" s="63">
        <v>3</v>
      </c>
      <c r="C58" s="64" t="s">
        <v>58</v>
      </c>
      <c r="D58" s="148"/>
      <c r="E58" s="149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1">
        <f t="shared" si="1"/>
        <v>0</v>
      </c>
    </row>
    <row r="59" spans="1:16" ht="12.75" customHeight="1" thickTop="1">
      <c r="A59" s="171"/>
      <c r="B59" s="34"/>
      <c r="C59" s="65" t="s">
        <v>41</v>
      </c>
      <c r="D59" s="34"/>
      <c r="E59" s="35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 customHeight="1">
      <c r="A60" s="171"/>
      <c r="B60" s="1"/>
      <c r="C60" s="420" t="s">
        <v>113</v>
      </c>
      <c r="D60" s="421"/>
      <c r="E60" s="421"/>
      <c r="F60" s="421"/>
      <c r="G60" s="421"/>
      <c r="H60" s="421"/>
      <c r="I60" s="421"/>
      <c r="J60" s="421"/>
      <c r="K60" s="421"/>
      <c r="L60" s="421"/>
      <c r="M60" s="421"/>
      <c r="N60" s="421"/>
      <c r="O60" s="421"/>
      <c r="P60" s="421"/>
    </row>
    <row r="61" spans="1:16" ht="12.75" customHeight="1">
      <c r="A61" s="171"/>
      <c r="B61" s="1"/>
      <c r="C61" s="420" t="s">
        <v>96</v>
      </c>
      <c r="D61" s="421"/>
      <c r="E61" s="421"/>
      <c r="F61" s="421"/>
      <c r="G61" s="421"/>
      <c r="H61" s="421"/>
      <c r="I61" s="421"/>
      <c r="J61" s="421"/>
      <c r="K61" s="421"/>
      <c r="L61" s="421"/>
      <c r="M61" s="421"/>
      <c r="N61" s="421"/>
      <c r="O61" s="421"/>
      <c r="P61" s="421"/>
    </row>
    <row r="62" spans="1:16" ht="12.75" customHeight="1">
      <c r="A62" s="17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 customHeight="1">
      <c r="A63" s="171"/>
      <c r="B63" s="34"/>
      <c r="C63" s="420" t="s">
        <v>83</v>
      </c>
      <c r="D63" s="421"/>
      <c r="E63" s="421"/>
      <c r="F63" s="421"/>
      <c r="G63" s="421"/>
      <c r="H63" s="421"/>
      <c r="I63" s="421"/>
      <c r="J63" s="421"/>
      <c r="K63" s="421"/>
      <c r="L63" s="421"/>
      <c r="M63" s="421"/>
      <c r="N63" s="421"/>
      <c r="O63" s="421"/>
      <c r="P63" s="421"/>
    </row>
    <row r="64" spans="1:16" ht="12.75" customHeight="1">
      <c r="A64" s="171"/>
      <c r="B64" s="1"/>
      <c r="C64" s="39" t="s">
        <v>114</v>
      </c>
      <c r="D64" s="34"/>
      <c r="E64" s="35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 customHeight="1">
      <c r="A65" s="171"/>
      <c r="B65" s="1"/>
      <c r="C65" s="39" t="s">
        <v>95</v>
      </c>
      <c r="D65" s="34"/>
      <c r="E65" s="35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2.75" customHeight="1">
      <c r="A66" s="171"/>
      <c r="B66" s="1"/>
      <c r="C66" s="39" t="s">
        <v>84</v>
      </c>
      <c r="D66" s="34"/>
      <c r="E66" s="35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2.75" customHeight="1">
      <c r="A67" s="171"/>
      <c r="B67" s="1"/>
      <c r="C67" s="1"/>
      <c r="D67" s="34"/>
      <c r="E67" s="35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2.75" customHeight="1">
      <c r="A68" s="171"/>
      <c r="B68" s="1"/>
      <c r="C68" s="420" t="s">
        <v>140</v>
      </c>
      <c r="D68" s="421"/>
      <c r="E68" s="421"/>
      <c r="F68" s="421"/>
      <c r="G68" s="421"/>
      <c r="H68" s="421"/>
      <c r="I68" s="421"/>
      <c r="J68" s="421"/>
      <c r="K68" s="421"/>
      <c r="L68" s="421"/>
      <c r="M68" s="421"/>
      <c r="N68" s="421"/>
      <c r="O68" s="421"/>
      <c r="P68" s="421"/>
    </row>
    <row r="69" spans="1:16" ht="12.75" customHeight="1">
      <c r="A69" s="171"/>
      <c r="B69" s="1"/>
      <c r="C69" s="420" t="s">
        <v>142</v>
      </c>
      <c r="D69" s="421"/>
      <c r="E69" s="421"/>
      <c r="F69" s="421"/>
      <c r="G69" s="421"/>
      <c r="H69" s="421"/>
      <c r="I69" s="421"/>
      <c r="J69" s="421"/>
      <c r="K69" s="421"/>
      <c r="L69" s="421"/>
      <c r="M69" s="421"/>
      <c r="N69" s="421"/>
      <c r="O69" s="421"/>
      <c r="P69" s="421"/>
    </row>
    <row r="70" spans="1:16" ht="12.75" customHeight="1">
      <c r="A70" s="171"/>
      <c r="B70" s="1"/>
      <c r="C70" s="420" t="s">
        <v>141</v>
      </c>
      <c r="D70" s="421"/>
      <c r="E70" s="421"/>
      <c r="F70" s="421"/>
      <c r="G70" s="421"/>
      <c r="H70" s="421"/>
      <c r="I70" s="421"/>
      <c r="J70" s="421"/>
      <c r="K70" s="421"/>
      <c r="L70" s="421"/>
      <c r="M70" s="421"/>
      <c r="N70" s="421"/>
      <c r="O70" s="421"/>
      <c r="P70" s="421"/>
    </row>
    <row r="71" spans="1:5" ht="12.75" customHeight="1">
      <c r="A71" s="171"/>
      <c r="B71" s="11"/>
      <c r="C71" s="171"/>
      <c r="D71" s="171"/>
      <c r="E71" s="171"/>
    </row>
    <row r="72" spans="1:65" s="198" customFormat="1" ht="12.75" customHeight="1">
      <c r="A72" s="195"/>
      <c r="B72" s="196"/>
      <c r="C72" s="197"/>
      <c r="D72" s="195"/>
      <c r="E72" s="195"/>
      <c r="G72" s="199"/>
      <c r="H72" s="199"/>
      <c r="I72" s="199"/>
      <c r="J72" s="199"/>
      <c r="K72" s="199"/>
      <c r="L72" s="199"/>
      <c r="M72" s="199"/>
      <c r="N72" s="199"/>
      <c r="O72" s="199"/>
      <c r="P72" s="199"/>
      <c r="Q72" s="199"/>
      <c r="R72" s="199"/>
      <c r="S72" s="199"/>
      <c r="T72" s="199"/>
      <c r="U72" s="199"/>
      <c r="V72" s="199"/>
      <c r="W72" s="199"/>
      <c r="X72" s="199"/>
      <c r="Y72" s="199"/>
      <c r="Z72" s="199"/>
      <c r="AA72" s="199"/>
      <c r="AB72" s="199"/>
      <c r="AC72" s="199"/>
      <c r="AD72" s="199"/>
      <c r="AE72" s="199"/>
      <c r="AF72" s="199"/>
      <c r="AG72" s="199"/>
      <c r="AH72" s="199"/>
      <c r="AI72" s="199"/>
      <c r="AJ72" s="199"/>
      <c r="AK72" s="199"/>
      <c r="AL72" s="199"/>
      <c r="AM72" s="199"/>
      <c r="AN72" s="199"/>
      <c r="AO72" s="199"/>
      <c r="AP72" s="199"/>
      <c r="AQ72" s="199"/>
      <c r="AR72" s="199"/>
      <c r="AS72" s="199"/>
      <c r="AT72" s="199"/>
      <c r="AU72" s="199"/>
      <c r="AV72" s="199"/>
      <c r="AW72" s="199"/>
      <c r="AX72" s="199"/>
      <c r="AY72" s="199"/>
      <c r="AZ72" s="199"/>
      <c r="BA72" s="199"/>
      <c r="BB72" s="199"/>
      <c r="BC72" s="199"/>
      <c r="BD72" s="199"/>
      <c r="BE72" s="199"/>
      <c r="BF72" s="199"/>
      <c r="BG72" s="199"/>
      <c r="BH72" s="199"/>
      <c r="BI72" s="199"/>
      <c r="BJ72" s="199"/>
      <c r="BK72" s="199"/>
      <c r="BL72" s="199"/>
      <c r="BM72" s="199"/>
    </row>
    <row r="73" spans="1:5" s="198" customFormat="1" ht="12.75" customHeight="1">
      <c r="A73" s="200"/>
      <c r="B73" s="196"/>
      <c r="C73" s="201"/>
      <c r="D73" s="202"/>
      <c r="E73" s="195"/>
    </row>
    <row r="74" spans="1:16" s="198" customFormat="1" ht="12.75" customHeight="1">
      <c r="A74" s="200"/>
      <c r="B74" s="436" t="str">
        <f>CONCATENATE("Табела ЕTE-6-2.2 СНАБДЕВАЊЕ ЕЛЕКТРИЧНОМ ЕНЕРГИЈОМ")</f>
        <v>Табела ЕTE-6-2.2 СНАБДЕВАЊЕ ЕЛЕКТРИЧНОМ ЕНЕРГИЈОМ</v>
      </c>
      <c r="C74" s="436"/>
      <c r="D74" s="436"/>
      <c r="E74" s="436"/>
      <c r="F74" s="436"/>
      <c r="G74" s="436"/>
      <c r="H74" s="436"/>
      <c r="I74" s="436"/>
      <c r="J74" s="436"/>
      <c r="K74" s="436"/>
      <c r="L74" s="436"/>
      <c r="M74" s="436"/>
      <c r="N74" s="436"/>
      <c r="O74" s="436"/>
      <c r="P74" s="436"/>
    </row>
    <row r="75" spans="1:5" ht="12.75" customHeight="1">
      <c r="A75" s="171"/>
      <c r="B75" s="437"/>
      <c r="C75" s="437"/>
      <c r="D75" s="437"/>
      <c r="E75" s="438"/>
    </row>
    <row r="76" spans="1:5" ht="12.75" customHeight="1" thickBot="1">
      <c r="A76" s="171"/>
      <c r="B76" s="203"/>
      <c r="C76" s="203"/>
      <c r="D76" s="203"/>
      <c r="E76" s="204"/>
    </row>
    <row r="77" spans="1:5" ht="19.5" customHeight="1" thickBot="1" thickTop="1">
      <c r="A77" s="171"/>
      <c r="B77" s="31" t="s">
        <v>172</v>
      </c>
      <c r="C77" s="28">
        <f>C10</f>
        <v>2022</v>
      </c>
      <c r="D77" s="171"/>
      <c r="E77" s="171"/>
    </row>
    <row r="78" spans="2:16" ht="30" customHeight="1" thickTop="1">
      <c r="B78" s="173"/>
      <c r="C78" s="174" t="s">
        <v>191</v>
      </c>
      <c r="D78" s="175" t="s">
        <v>15</v>
      </c>
      <c r="E78" s="176" t="s">
        <v>16</v>
      </c>
      <c r="F78" s="176" t="s">
        <v>17</v>
      </c>
      <c r="G78" s="176" t="s">
        <v>18</v>
      </c>
      <c r="H78" s="176" t="s">
        <v>19</v>
      </c>
      <c r="I78" s="176" t="s">
        <v>20</v>
      </c>
      <c r="J78" s="176" t="s">
        <v>21</v>
      </c>
      <c r="K78" s="176" t="s">
        <v>22</v>
      </c>
      <c r="L78" s="176" t="s">
        <v>23</v>
      </c>
      <c r="M78" s="176" t="s">
        <v>24</v>
      </c>
      <c r="N78" s="176" t="s">
        <v>25</v>
      </c>
      <c r="O78" s="176" t="s">
        <v>26</v>
      </c>
      <c r="P78" s="177" t="s">
        <v>27</v>
      </c>
    </row>
    <row r="79" spans="2:16" ht="25.5" customHeight="1">
      <c r="B79" s="27">
        <v>1</v>
      </c>
      <c r="C79" s="26" t="s">
        <v>129</v>
      </c>
      <c r="D79" s="120">
        <f aca="true" t="shared" si="14" ref="D79:O79">SUM(D80:D87)</f>
        <v>0</v>
      </c>
      <c r="E79" s="120">
        <f t="shared" si="14"/>
        <v>0</v>
      </c>
      <c r="F79" s="120">
        <f t="shared" si="14"/>
        <v>0</v>
      </c>
      <c r="G79" s="120">
        <f t="shared" si="14"/>
        <v>0</v>
      </c>
      <c r="H79" s="120">
        <f t="shared" si="14"/>
        <v>0</v>
      </c>
      <c r="I79" s="120">
        <f t="shared" si="14"/>
        <v>0</v>
      </c>
      <c r="J79" s="120">
        <f t="shared" si="14"/>
        <v>0</v>
      </c>
      <c r="K79" s="120">
        <f t="shared" si="14"/>
        <v>0</v>
      </c>
      <c r="L79" s="120">
        <f t="shared" si="14"/>
        <v>0</v>
      </c>
      <c r="M79" s="120">
        <f t="shared" si="14"/>
        <v>0</v>
      </c>
      <c r="N79" s="120">
        <f t="shared" si="14"/>
        <v>0</v>
      </c>
      <c r="O79" s="120">
        <f t="shared" si="14"/>
        <v>0</v>
      </c>
      <c r="P79" s="121">
        <f>SUM(D79:O79)</f>
        <v>0</v>
      </c>
    </row>
    <row r="80" spans="2:16" ht="25.5" customHeight="1">
      <c r="B80" s="24" t="s">
        <v>29</v>
      </c>
      <c r="C80" s="32" t="s">
        <v>130</v>
      </c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3"/>
      <c r="P80" s="124">
        <f aca="true" t="shared" si="15" ref="P80:P124">SUM(D80:O80)</f>
        <v>0</v>
      </c>
    </row>
    <row r="81" spans="2:16" ht="25.5" customHeight="1">
      <c r="B81" s="24" t="s">
        <v>30</v>
      </c>
      <c r="C81" s="32" t="s">
        <v>99</v>
      </c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3"/>
      <c r="P81" s="124">
        <f t="shared" si="15"/>
        <v>0</v>
      </c>
    </row>
    <row r="82" spans="2:16" ht="25.5" customHeight="1">
      <c r="B82" s="24" t="s">
        <v>31</v>
      </c>
      <c r="C82" s="33" t="s">
        <v>100</v>
      </c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3"/>
      <c r="P82" s="124">
        <f t="shared" si="15"/>
        <v>0</v>
      </c>
    </row>
    <row r="83" spans="2:16" ht="25.5" customHeight="1">
      <c r="B83" s="41" t="s">
        <v>32</v>
      </c>
      <c r="C83" s="22" t="s">
        <v>190</v>
      </c>
      <c r="D83" s="126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6"/>
      <c r="P83" s="124">
        <f t="shared" si="15"/>
        <v>0</v>
      </c>
    </row>
    <row r="84" spans="2:16" ht="25.5" customHeight="1">
      <c r="B84" s="41" t="s">
        <v>50</v>
      </c>
      <c r="C84" s="22" t="s">
        <v>147</v>
      </c>
      <c r="D84" s="126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6"/>
      <c r="P84" s="124">
        <f t="shared" si="15"/>
        <v>0</v>
      </c>
    </row>
    <row r="85" spans="2:16" ht="25.5" customHeight="1">
      <c r="B85" s="41" t="s">
        <v>56</v>
      </c>
      <c r="C85" s="22" t="s">
        <v>102</v>
      </c>
      <c r="D85" s="126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6"/>
      <c r="P85" s="124">
        <f t="shared" si="15"/>
        <v>0</v>
      </c>
    </row>
    <row r="86" spans="2:16" ht="25.5" customHeight="1">
      <c r="B86" s="24" t="s">
        <v>66</v>
      </c>
      <c r="C86" s="33" t="s">
        <v>151</v>
      </c>
      <c r="D86" s="128"/>
      <c r="E86" s="129"/>
      <c r="F86" s="122"/>
      <c r="G86" s="122"/>
      <c r="H86" s="122"/>
      <c r="I86" s="122"/>
      <c r="J86" s="122"/>
      <c r="K86" s="122"/>
      <c r="L86" s="122"/>
      <c r="M86" s="122"/>
      <c r="N86" s="122"/>
      <c r="O86" s="123"/>
      <c r="P86" s="124">
        <f t="shared" si="15"/>
        <v>0</v>
      </c>
    </row>
    <row r="87" spans="2:16" ht="25.5" customHeight="1">
      <c r="B87" s="24" t="s">
        <v>68</v>
      </c>
      <c r="C87" s="23" t="s">
        <v>133</v>
      </c>
      <c r="D87" s="130">
        <f>D88+D89</f>
        <v>0</v>
      </c>
      <c r="E87" s="130">
        <f>E88+E89</f>
        <v>0</v>
      </c>
      <c r="F87" s="130">
        <f aca="true" t="shared" si="16" ref="F87:O87">F88+F89</f>
        <v>0</v>
      </c>
      <c r="G87" s="130">
        <f t="shared" si="16"/>
        <v>0</v>
      </c>
      <c r="H87" s="130">
        <f t="shared" si="16"/>
        <v>0</v>
      </c>
      <c r="I87" s="130">
        <f t="shared" si="16"/>
        <v>0</v>
      </c>
      <c r="J87" s="130">
        <f t="shared" si="16"/>
        <v>0</v>
      </c>
      <c r="K87" s="130">
        <f t="shared" si="16"/>
        <v>0</v>
      </c>
      <c r="L87" s="130">
        <f t="shared" si="16"/>
        <v>0</v>
      </c>
      <c r="M87" s="130">
        <f t="shared" si="16"/>
        <v>0</v>
      </c>
      <c r="N87" s="130">
        <f t="shared" si="16"/>
        <v>0</v>
      </c>
      <c r="O87" s="130">
        <f t="shared" si="16"/>
        <v>0</v>
      </c>
      <c r="P87" s="124">
        <f t="shared" si="15"/>
        <v>0</v>
      </c>
    </row>
    <row r="88" spans="2:16" ht="25.5" customHeight="1">
      <c r="B88" s="24" t="s">
        <v>138</v>
      </c>
      <c r="C88" s="77" t="s">
        <v>85</v>
      </c>
      <c r="D88" s="128"/>
      <c r="E88" s="128"/>
      <c r="F88" s="123"/>
      <c r="G88" s="123"/>
      <c r="H88" s="123"/>
      <c r="I88" s="123"/>
      <c r="J88" s="123"/>
      <c r="K88" s="123"/>
      <c r="L88" s="123"/>
      <c r="M88" s="123"/>
      <c r="N88" s="123"/>
      <c r="O88" s="122"/>
      <c r="P88" s="124">
        <f t="shared" si="15"/>
        <v>0</v>
      </c>
    </row>
    <row r="89" spans="2:16" ht="25.5" customHeight="1">
      <c r="B89" s="56" t="s">
        <v>139</v>
      </c>
      <c r="C89" s="78" t="s">
        <v>134</v>
      </c>
      <c r="D89" s="131"/>
      <c r="E89" s="131"/>
      <c r="F89" s="132"/>
      <c r="G89" s="132"/>
      <c r="H89" s="132"/>
      <c r="I89" s="132"/>
      <c r="J89" s="132"/>
      <c r="K89" s="132"/>
      <c r="L89" s="132"/>
      <c r="M89" s="132"/>
      <c r="N89" s="132"/>
      <c r="O89" s="133"/>
      <c r="P89" s="124">
        <f t="shared" si="15"/>
        <v>0</v>
      </c>
    </row>
    <row r="90" spans="2:16" ht="25.5" customHeight="1">
      <c r="B90" s="42">
        <v>2</v>
      </c>
      <c r="C90" s="76" t="s">
        <v>112</v>
      </c>
      <c r="D90" s="134">
        <f>SUM(D91,D92,D112,D115,D118,D119,D120,D121,D122)</f>
        <v>0</v>
      </c>
      <c r="E90" s="134">
        <f>SUM(E91,E92,E112,E115,E118,E119,E120,E121,E122)</f>
        <v>0</v>
      </c>
      <c r="F90" s="134">
        <f aca="true" t="shared" si="17" ref="F90:N90">SUM(F91,F92,F112,F115,F118,F119,F120,F121,F122)</f>
        <v>0</v>
      </c>
      <c r="G90" s="134">
        <f t="shared" si="17"/>
        <v>0</v>
      </c>
      <c r="H90" s="134">
        <f t="shared" si="17"/>
        <v>0</v>
      </c>
      <c r="I90" s="134">
        <f t="shared" si="17"/>
        <v>0</v>
      </c>
      <c r="J90" s="134">
        <f t="shared" si="17"/>
        <v>0</v>
      </c>
      <c r="K90" s="134">
        <f t="shared" si="17"/>
        <v>0</v>
      </c>
      <c r="L90" s="134">
        <f t="shared" si="17"/>
        <v>0</v>
      </c>
      <c r="M90" s="134">
        <f t="shared" si="17"/>
        <v>0</v>
      </c>
      <c r="N90" s="134">
        <f t="shared" si="17"/>
        <v>0</v>
      </c>
      <c r="O90" s="134">
        <f>SUM(O91,O92,O112,O115,O118,O119,O120,O121,O122)</f>
        <v>0</v>
      </c>
      <c r="P90" s="135">
        <f t="shared" si="15"/>
        <v>0</v>
      </c>
    </row>
    <row r="91" spans="2:16" ht="25.5" customHeight="1">
      <c r="B91" s="52" t="s">
        <v>33</v>
      </c>
      <c r="C91" s="66" t="s">
        <v>101</v>
      </c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37">
        <f t="shared" si="15"/>
        <v>0</v>
      </c>
    </row>
    <row r="92" spans="2:16" ht="25.5" customHeight="1">
      <c r="B92" s="24" t="s">
        <v>34</v>
      </c>
      <c r="C92" s="23" t="s">
        <v>57</v>
      </c>
      <c r="D92" s="130">
        <f>D93+D94+D97</f>
        <v>0</v>
      </c>
      <c r="E92" s="130">
        <f aca="true" t="shared" si="18" ref="E92:O92">E93+E94+E97</f>
        <v>0</v>
      </c>
      <c r="F92" s="130">
        <f t="shared" si="18"/>
        <v>0</v>
      </c>
      <c r="G92" s="130">
        <f t="shared" si="18"/>
        <v>0</v>
      </c>
      <c r="H92" s="130">
        <f t="shared" si="18"/>
        <v>0</v>
      </c>
      <c r="I92" s="130">
        <f t="shared" si="18"/>
        <v>0</v>
      </c>
      <c r="J92" s="130">
        <f t="shared" si="18"/>
        <v>0</v>
      </c>
      <c r="K92" s="130">
        <f t="shared" si="18"/>
        <v>0</v>
      </c>
      <c r="L92" s="130">
        <f t="shared" si="18"/>
        <v>0</v>
      </c>
      <c r="M92" s="130">
        <f t="shared" si="18"/>
        <v>0</v>
      </c>
      <c r="N92" s="130">
        <f t="shared" si="18"/>
        <v>0</v>
      </c>
      <c r="O92" s="130">
        <f t="shared" si="18"/>
        <v>0</v>
      </c>
      <c r="P92" s="138">
        <f t="shared" si="15"/>
        <v>0</v>
      </c>
    </row>
    <row r="93" spans="2:16" ht="25.5" customHeight="1">
      <c r="B93" s="25" t="s">
        <v>90</v>
      </c>
      <c r="C93" s="70" t="s">
        <v>115</v>
      </c>
      <c r="D93" s="178">
        <f>'Prodaja rez. snab.'!E71</f>
        <v>0</v>
      </c>
      <c r="E93" s="178">
        <f>'Prodaja rez. snab.'!F71</f>
        <v>0</v>
      </c>
      <c r="F93" s="178">
        <f>'Prodaja rez. snab.'!G71</f>
        <v>0</v>
      </c>
      <c r="G93" s="178">
        <f>'Prodaja rez. snab.'!H71</f>
        <v>0</v>
      </c>
      <c r="H93" s="178">
        <f>'Prodaja rez. snab.'!I71</f>
        <v>0</v>
      </c>
      <c r="I93" s="178">
        <f>'Prodaja rez. snab.'!J71</f>
        <v>0</v>
      </c>
      <c r="J93" s="178">
        <f>'Prodaja rez. snab.'!K71</f>
        <v>0</v>
      </c>
      <c r="K93" s="178">
        <f>'Prodaja rez. snab.'!L71</f>
        <v>0</v>
      </c>
      <c r="L93" s="178">
        <f>'Prodaja rez. snab.'!M71</f>
        <v>0</v>
      </c>
      <c r="M93" s="178">
        <f>'Prodaja rez. snab.'!N71</f>
        <v>0</v>
      </c>
      <c r="N93" s="178">
        <f>'Prodaja rez. snab.'!O71</f>
        <v>0</v>
      </c>
      <c r="O93" s="178">
        <f>'Prodaja rez. snab.'!P71</f>
        <v>0</v>
      </c>
      <c r="P93" s="138">
        <f t="shared" si="15"/>
        <v>0</v>
      </c>
    </row>
    <row r="94" spans="2:16" ht="25.5" customHeight="1">
      <c r="B94" s="25" t="s">
        <v>91</v>
      </c>
      <c r="C94" s="70" t="s">
        <v>116</v>
      </c>
      <c r="D94" s="140">
        <f>D95+D96</f>
        <v>0</v>
      </c>
      <c r="E94" s="140">
        <f>E95+E96</f>
        <v>0</v>
      </c>
      <c r="F94" s="140">
        <f aca="true" t="shared" si="19" ref="F94:N94">F95+F96</f>
        <v>0</v>
      </c>
      <c r="G94" s="140">
        <f t="shared" si="19"/>
        <v>0</v>
      </c>
      <c r="H94" s="140">
        <f t="shared" si="19"/>
        <v>0</v>
      </c>
      <c r="I94" s="140">
        <f t="shared" si="19"/>
        <v>0</v>
      </c>
      <c r="J94" s="140">
        <f t="shared" si="19"/>
        <v>0</v>
      </c>
      <c r="K94" s="140">
        <f t="shared" si="19"/>
        <v>0</v>
      </c>
      <c r="L94" s="140">
        <f t="shared" si="19"/>
        <v>0</v>
      </c>
      <c r="M94" s="140">
        <f t="shared" si="19"/>
        <v>0</v>
      </c>
      <c r="N94" s="140">
        <f t="shared" si="19"/>
        <v>0</v>
      </c>
      <c r="O94" s="140">
        <f>O95+O96</f>
        <v>0</v>
      </c>
      <c r="P94" s="138">
        <f t="shared" si="15"/>
        <v>0</v>
      </c>
    </row>
    <row r="95" spans="2:16" ht="25.5" customHeight="1">
      <c r="B95" s="25" t="s">
        <v>145</v>
      </c>
      <c r="C95" s="80" t="s">
        <v>148</v>
      </c>
      <c r="D95" s="178">
        <f>'Prodaja gar. snab.'!E125</f>
        <v>0</v>
      </c>
      <c r="E95" s="178">
        <f>'Prodaja gar. snab.'!F125</f>
        <v>0</v>
      </c>
      <c r="F95" s="178">
        <f>'Prodaja gar. snab.'!G125</f>
        <v>0</v>
      </c>
      <c r="G95" s="178">
        <f>'Prodaja gar. snab.'!H125</f>
        <v>0</v>
      </c>
      <c r="H95" s="178">
        <f>'Prodaja gar. snab.'!I125</f>
        <v>0</v>
      </c>
      <c r="I95" s="178">
        <f>'Prodaja gar. snab.'!J125</f>
        <v>0</v>
      </c>
      <c r="J95" s="178">
        <f>'Prodaja gar. snab.'!K125</f>
        <v>0</v>
      </c>
      <c r="K95" s="178">
        <f>'Prodaja gar. snab.'!L125</f>
        <v>0</v>
      </c>
      <c r="L95" s="178">
        <f>'Prodaja gar. snab.'!M125</f>
        <v>0</v>
      </c>
      <c r="M95" s="178">
        <f>'Prodaja gar. snab.'!N125</f>
        <v>0</v>
      </c>
      <c r="N95" s="178">
        <f>'Prodaja gar. snab.'!O125</f>
        <v>0</v>
      </c>
      <c r="O95" s="178">
        <f>'Prodaja gar. snab.'!P125</f>
        <v>0</v>
      </c>
      <c r="P95" s="138">
        <f t="shared" si="15"/>
        <v>0</v>
      </c>
    </row>
    <row r="96" spans="2:16" ht="25.5" customHeight="1">
      <c r="B96" s="25" t="s">
        <v>146</v>
      </c>
      <c r="C96" s="80" t="s">
        <v>149</v>
      </c>
      <c r="D96" s="178">
        <f>'Prodaja gar. snab.'!E93</f>
        <v>0</v>
      </c>
      <c r="E96" s="178">
        <f>'Prodaja gar. snab.'!F93</f>
        <v>0</v>
      </c>
      <c r="F96" s="178">
        <f>'Prodaja gar. snab.'!G93</f>
        <v>0</v>
      </c>
      <c r="G96" s="178">
        <f>'Prodaja gar. snab.'!H93</f>
        <v>0</v>
      </c>
      <c r="H96" s="178">
        <f>'Prodaja gar. snab.'!I93</f>
        <v>0</v>
      </c>
      <c r="I96" s="178">
        <f>'Prodaja gar. snab.'!J93</f>
        <v>0</v>
      </c>
      <c r="J96" s="178">
        <f>'Prodaja gar. snab.'!K93</f>
        <v>0</v>
      </c>
      <c r="K96" s="178">
        <f>'Prodaja gar. snab.'!L93</f>
        <v>0</v>
      </c>
      <c r="L96" s="178">
        <f>'Prodaja gar. snab.'!M93</f>
        <v>0</v>
      </c>
      <c r="M96" s="178">
        <f>'Prodaja gar. snab.'!N93</f>
        <v>0</v>
      </c>
      <c r="N96" s="178">
        <f>'Prodaja gar. snab.'!O93</f>
        <v>0</v>
      </c>
      <c r="O96" s="178">
        <f>'Prodaja gar. snab.'!P93</f>
        <v>0</v>
      </c>
      <c r="P96" s="138">
        <f t="shared" si="15"/>
        <v>0</v>
      </c>
    </row>
    <row r="97" spans="2:16" ht="25.5" customHeight="1">
      <c r="B97" s="25" t="s">
        <v>92</v>
      </c>
      <c r="C97" s="70" t="s">
        <v>117</v>
      </c>
      <c r="D97" s="178">
        <f>D98+D99+D100+D103+D106+D111</f>
        <v>0</v>
      </c>
      <c r="E97" s="178">
        <f aca="true" t="shared" si="20" ref="E97:O97">E98+E99+E100+E103+E106+E111</f>
        <v>0</v>
      </c>
      <c r="F97" s="178">
        <f t="shared" si="20"/>
        <v>0</v>
      </c>
      <c r="G97" s="178">
        <f t="shared" si="20"/>
        <v>0</v>
      </c>
      <c r="H97" s="178">
        <f t="shared" si="20"/>
        <v>0</v>
      </c>
      <c r="I97" s="178">
        <f t="shared" si="20"/>
        <v>0</v>
      </c>
      <c r="J97" s="178">
        <f t="shared" si="20"/>
        <v>0</v>
      </c>
      <c r="K97" s="178">
        <f t="shared" si="20"/>
        <v>0</v>
      </c>
      <c r="L97" s="178">
        <f t="shared" si="20"/>
        <v>0</v>
      </c>
      <c r="M97" s="178">
        <f t="shared" si="20"/>
        <v>0</v>
      </c>
      <c r="N97" s="178">
        <f t="shared" si="20"/>
        <v>0</v>
      </c>
      <c r="O97" s="178">
        <f t="shared" si="20"/>
        <v>0</v>
      </c>
      <c r="P97" s="138">
        <f t="shared" si="15"/>
        <v>0</v>
      </c>
    </row>
    <row r="98" spans="2:16" ht="25.5" customHeight="1">
      <c r="B98" s="25" t="s">
        <v>118</v>
      </c>
      <c r="C98" s="72" t="s">
        <v>124</v>
      </c>
      <c r="D98" s="178">
        <f>'Prodaja komerc. snab.'!E16</f>
        <v>0</v>
      </c>
      <c r="E98" s="178">
        <f>'Prodaja komerc. snab.'!F16</f>
        <v>0</v>
      </c>
      <c r="F98" s="179">
        <f>'Prodaja komerc. snab.'!G16</f>
        <v>0</v>
      </c>
      <c r="G98" s="179">
        <f>'Prodaja komerc. snab.'!H16</f>
        <v>0</v>
      </c>
      <c r="H98" s="179">
        <f>'Prodaja komerc. snab.'!I16</f>
        <v>0</v>
      </c>
      <c r="I98" s="179">
        <f>'Prodaja komerc. snab.'!J16</f>
        <v>0</v>
      </c>
      <c r="J98" s="179">
        <f>'Prodaja komerc. snab.'!K16</f>
        <v>0</v>
      </c>
      <c r="K98" s="179">
        <f>'Prodaja komerc. snab.'!L16</f>
        <v>0</v>
      </c>
      <c r="L98" s="179">
        <f>'Prodaja komerc. snab.'!M16</f>
        <v>0</v>
      </c>
      <c r="M98" s="179">
        <f>'Prodaja komerc. snab.'!N16</f>
        <v>0</v>
      </c>
      <c r="N98" s="179">
        <f>'Prodaja komerc. snab.'!O16</f>
        <v>0</v>
      </c>
      <c r="O98" s="180">
        <f>'Prodaja komerc. snab.'!P16</f>
        <v>0</v>
      </c>
      <c r="P98" s="138">
        <f t="shared" si="15"/>
        <v>0</v>
      </c>
    </row>
    <row r="99" spans="2:16" ht="25.5" customHeight="1">
      <c r="B99" s="25" t="s">
        <v>119</v>
      </c>
      <c r="C99" s="79" t="s">
        <v>125</v>
      </c>
      <c r="D99" s="178">
        <f>'Prodaja komerc. snab.'!E21</f>
        <v>0</v>
      </c>
      <c r="E99" s="178">
        <f>'Prodaja komerc. snab.'!F21</f>
        <v>0</v>
      </c>
      <c r="F99" s="179">
        <f>'Prodaja komerc. snab.'!G21</f>
        <v>0</v>
      </c>
      <c r="G99" s="179">
        <f>'Prodaja komerc. snab.'!H21</f>
        <v>0</v>
      </c>
      <c r="H99" s="179">
        <f>'Prodaja komerc. snab.'!I21</f>
        <v>0</v>
      </c>
      <c r="I99" s="179">
        <f>'Prodaja komerc. snab.'!J21</f>
        <v>0</v>
      </c>
      <c r="J99" s="179">
        <f>'Prodaja komerc. snab.'!K21</f>
        <v>0</v>
      </c>
      <c r="K99" s="179">
        <f>'Prodaja komerc. snab.'!L21</f>
        <v>0</v>
      </c>
      <c r="L99" s="179">
        <f>'Prodaja komerc. snab.'!M21</f>
        <v>0</v>
      </c>
      <c r="M99" s="179">
        <f>'Prodaja komerc. snab.'!N21</f>
        <v>0</v>
      </c>
      <c r="N99" s="179">
        <f>'Prodaja komerc. snab.'!O21</f>
        <v>0</v>
      </c>
      <c r="O99" s="180">
        <f>'Prodaja komerc. snab.'!P21</f>
        <v>0</v>
      </c>
      <c r="P99" s="124">
        <f t="shared" si="15"/>
        <v>0</v>
      </c>
    </row>
    <row r="100" spans="2:16" ht="25.5" customHeight="1">
      <c r="B100" s="25" t="s">
        <v>120</v>
      </c>
      <c r="C100" s="72" t="s">
        <v>182</v>
      </c>
      <c r="D100" s="181">
        <f>D101+D102</f>
        <v>0</v>
      </c>
      <c r="E100" s="181">
        <f aca="true" t="shared" si="21" ref="E100:O100">E101+E102</f>
        <v>0</v>
      </c>
      <c r="F100" s="181">
        <f t="shared" si="21"/>
        <v>0</v>
      </c>
      <c r="G100" s="181">
        <f t="shared" si="21"/>
        <v>0</v>
      </c>
      <c r="H100" s="181">
        <f t="shared" si="21"/>
        <v>0</v>
      </c>
      <c r="I100" s="181">
        <f t="shared" si="21"/>
        <v>0</v>
      </c>
      <c r="J100" s="181">
        <f t="shared" si="21"/>
        <v>0</v>
      </c>
      <c r="K100" s="181">
        <f t="shared" si="21"/>
        <v>0</v>
      </c>
      <c r="L100" s="181">
        <f t="shared" si="21"/>
        <v>0</v>
      </c>
      <c r="M100" s="181">
        <f t="shared" si="21"/>
        <v>0</v>
      </c>
      <c r="N100" s="181">
        <f t="shared" si="21"/>
        <v>0</v>
      </c>
      <c r="O100" s="181">
        <f t="shared" si="21"/>
        <v>0</v>
      </c>
      <c r="P100" s="141">
        <f t="shared" si="15"/>
        <v>0</v>
      </c>
    </row>
    <row r="101" spans="2:16" ht="25.5" customHeight="1">
      <c r="B101" s="25" t="s">
        <v>183</v>
      </c>
      <c r="C101" s="73" t="s">
        <v>44</v>
      </c>
      <c r="D101" s="182">
        <f>'Prodaja komerc. snab.'!E31</f>
        <v>0</v>
      </c>
      <c r="E101" s="182">
        <f>'Prodaja komerc. snab.'!F31</f>
        <v>0</v>
      </c>
      <c r="F101" s="183">
        <f>'Prodaja komerc. snab.'!G31</f>
        <v>0</v>
      </c>
      <c r="G101" s="183">
        <f>'Prodaja komerc. snab.'!H31</f>
        <v>0</v>
      </c>
      <c r="H101" s="183">
        <f>'Prodaja komerc. snab.'!I31</f>
        <v>0</v>
      </c>
      <c r="I101" s="183">
        <f>'Prodaja komerc. snab.'!J31</f>
        <v>0</v>
      </c>
      <c r="J101" s="183">
        <f>'Prodaja komerc. snab.'!K31</f>
        <v>0</v>
      </c>
      <c r="K101" s="183">
        <f>'Prodaja komerc. snab.'!L31</f>
        <v>0</v>
      </c>
      <c r="L101" s="183">
        <f>'Prodaja komerc. snab.'!M31</f>
        <v>0</v>
      </c>
      <c r="M101" s="183">
        <f>'Prodaja komerc. snab.'!N31</f>
        <v>0</v>
      </c>
      <c r="N101" s="183">
        <f>'Prodaja komerc. snab.'!O31</f>
        <v>0</v>
      </c>
      <c r="O101" s="184">
        <f>'Prodaja komerc. snab.'!P31</f>
        <v>0</v>
      </c>
      <c r="P101" s="143">
        <f t="shared" si="15"/>
        <v>0</v>
      </c>
    </row>
    <row r="102" spans="2:16" ht="25.5" customHeight="1">
      <c r="B102" s="25" t="s">
        <v>184</v>
      </c>
      <c r="C102" s="74" t="s">
        <v>45</v>
      </c>
      <c r="D102" s="181">
        <f>'Prodaja komerc. snab.'!E36</f>
        <v>0</v>
      </c>
      <c r="E102" s="185">
        <f>'Prodaja komerc. snab.'!F36</f>
        <v>0</v>
      </c>
      <c r="F102" s="179">
        <f>'Prodaja komerc. snab.'!G36</f>
        <v>0</v>
      </c>
      <c r="G102" s="179">
        <f>'Prodaja komerc. snab.'!H36</f>
        <v>0</v>
      </c>
      <c r="H102" s="179">
        <f>'Prodaja komerc. snab.'!I36</f>
        <v>0</v>
      </c>
      <c r="I102" s="179">
        <f>'Prodaja komerc. snab.'!J36</f>
        <v>0</v>
      </c>
      <c r="J102" s="179">
        <f>'Prodaja komerc. snab.'!K36</f>
        <v>0</v>
      </c>
      <c r="K102" s="179">
        <f>'Prodaja komerc. snab.'!L36</f>
        <v>0</v>
      </c>
      <c r="L102" s="179">
        <f>'Prodaja komerc. snab.'!M36</f>
        <v>0</v>
      </c>
      <c r="M102" s="179">
        <f>'Prodaja komerc. snab.'!N36</f>
        <v>0</v>
      </c>
      <c r="N102" s="179">
        <f>'Prodaja komerc. snab.'!O36</f>
        <v>0</v>
      </c>
      <c r="O102" s="179">
        <f>'Prodaja komerc. snab.'!P36</f>
        <v>0</v>
      </c>
      <c r="P102" s="124">
        <f t="shared" si="15"/>
        <v>0</v>
      </c>
    </row>
    <row r="103" spans="2:16" ht="25.5" customHeight="1">
      <c r="B103" s="25" t="s">
        <v>121</v>
      </c>
      <c r="C103" s="74" t="s">
        <v>126</v>
      </c>
      <c r="D103" s="181">
        <f>D104+D105</f>
        <v>0</v>
      </c>
      <c r="E103" s="181">
        <f aca="true" t="shared" si="22" ref="E103:O103">E104+E105</f>
        <v>0</v>
      </c>
      <c r="F103" s="181">
        <f t="shared" si="22"/>
        <v>0</v>
      </c>
      <c r="G103" s="181">
        <f t="shared" si="22"/>
        <v>0</v>
      </c>
      <c r="H103" s="181">
        <f t="shared" si="22"/>
        <v>0</v>
      </c>
      <c r="I103" s="181">
        <f t="shared" si="22"/>
        <v>0</v>
      </c>
      <c r="J103" s="181">
        <f t="shared" si="22"/>
        <v>0</v>
      </c>
      <c r="K103" s="181">
        <f t="shared" si="22"/>
        <v>0</v>
      </c>
      <c r="L103" s="181">
        <f t="shared" si="22"/>
        <v>0</v>
      </c>
      <c r="M103" s="181">
        <f t="shared" si="22"/>
        <v>0</v>
      </c>
      <c r="N103" s="181">
        <f t="shared" si="22"/>
        <v>0</v>
      </c>
      <c r="O103" s="181">
        <f t="shared" si="22"/>
        <v>0</v>
      </c>
      <c r="P103" s="141">
        <f t="shared" si="15"/>
        <v>0</v>
      </c>
    </row>
    <row r="104" spans="2:16" ht="25.5" customHeight="1">
      <c r="B104" s="25" t="s">
        <v>185</v>
      </c>
      <c r="C104" s="74" t="s">
        <v>176</v>
      </c>
      <c r="D104" s="181">
        <f>'Prodaja komerc. snab.'!E46</f>
        <v>0</v>
      </c>
      <c r="E104" s="185">
        <f>'Prodaja komerc. snab.'!F46</f>
        <v>0</v>
      </c>
      <c r="F104" s="179">
        <f>'Prodaja komerc. snab.'!G46</f>
        <v>0</v>
      </c>
      <c r="G104" s="179">
        <f>'Prodaja komerc. snab.'!H46</f>
        <v>0</v>
      </c>
      <c r="H104" s="179">
        <f>'Prodaja komerc. snab.'!I46</f>
        <v>0</v>
      </c>
      <c r="I104" s="179">
        <f>'Prodaja komerc. snab.'!J46</f>
        <v>0</v>
      </c>
      <c r="J104" s="186">
        <f>'Prodaja komerc. snab.'!K46</f>
        <v>0</v>
      </c>
      <c r="K104" s="179">
        <f>'Prodaja komerc. snab.'!L46</f>
        <v>0</v>
      </c>
      <c r="L104" s="179">
        <f>'Prodaja komerc. snab.'!M46</f>
        <v>0</v>
      </c>
      <c r="M104" s="179">
        <f>'Prodaja komerc. snab.'!N46</f>
        <v>0</v>
      </c>
      <c r="N104" s="179">
        <f>'Prodaja komerc. snab.'!O46</f>
        <v>0</v>
      </c>
      <c r="O104" s="179">
        <f>'Prodaja komerc. snab.'!P46</f>
        <v>0</v>
      </c>
      <c r="P104" s="124">
        <f t="shared" si="15"/>
        <v>0</v>
      </c>
    </row>
    <row r="105" spans="2:16" ht="25.5" customHeight="1">
      <c r="B105" s="25" t="s">
        <v>186</v>
      </c>
      <c r="C105" s="74" t="s">
        <v>177</v>
      </c>
      <c r="D105" s="181">
        <f>'Prodaja komerc. snab.'!E51</f>
        <v>0</v>
      </c>
      <c r="E105" s="185">
        <f>'Prodaja komerc. snab.'!F51</f>
        <v>0</v>
      </c>
      <c r="F105" s="179">
        <f>'Prodaja komerc. snab.'!G51</f>
        <v>0</v>
      </c>
      <c r="G105" s="179">
        <f>'Prodaja komerc. snab.'!H51</f>
        <v>0</v>
      </c>
      <c r="H105" s="179">
        <f>'Prodaja komerc. snab.'!I51</f>
        <v>0</v>
      </c>
      <c r="I105" s="179">
        <f>'Prodaja komerc. snab.'!J51</f>
        <v>0</v>
      </c>
      <c r="J105" s="186">
        <f>'Prodaja komerc. snab.'!K51</f>
        <v>0</v>
      </c>
      <c r="K105" s="179">
        <f>'Prodaja komerc. snab.'!L51</f>
        <v>0</v>
      </c>
      <c r="L105" s="179">
        <f>'Prodaja komerc. snab.'!M51</f>
        <v>0</v>
      </c>
      <c r="M105" s="179">
        <f>'Prodaja komerc. snab.'!N51</f>
        <v>0</v>
      </c>
      <c r="N105" s="179">
        <f>'Prodaja komerc. snab.'!O51</f>
        <v>0</v>
      </c>
      <c r="O105" s="179">
        <f>'Prodaja komerc. snab.'!P51</f>
        <v>0</v>
      </c>
      <c r="P105" s="124">
        <f t="shared" si="15"/>
        <v>0</v>
      </c>
    </row>
    <row r="106" spans="2:16" ht="25.5" customHeight="1">
      <c r="B106" s="25" t="s">
        <v>122</v>
      </c>
      <c r="C106" s="75" t="s">
        <v>187</v>
      </c>
      <c r="D106" s="181">
        <f>D107+D110</f>
        <v>0</v>
      </c>
      <c r="E106" s="181">
        <f aca="true" t="shared" si="23" ref="E106:O106">E107+E110</f>
        <v>0</v>
      </c>
      <c r="F106" s="181">
        <f t="shared" si="23"/>
        <v>0</v>
      </c>
      <c r="G106" s="181">
        <f t="shared" si="23"/>
        <v>0</v>
      </c>
      <c r="H106" s="181">
        <f t="shared" si="23"/>
        <v>0</v>
      </c>
      <c r="I106" s="181">
        <f t="shared" si="23"/>
        <v>0</v>
      </c>
      <c r="J106" s="181">
        <f t="shared" si="23"/>
        <v>0</v>
      </c>
      <c r="K106" s="181">
        <f t="shared" si="23"/>
        <v>0</v>
      </c>
      <c r="L106" s="181">
        <f t="shared" si="23"/>
        <v>0</v>
      </c>
      <c r="M106" s="181">
        <f t="shared" si="23"/>
        <v>0</v>
      </c>
      <c r="N106" s="181">
        <f t="shared" si="23"/>
        <v>0</v>
      </c>
      <c r="O106" s="181">
        <f t="shared" si="23"/>
        <v>0</v>
      </c>
      <c r="P106" s="141">
        <f t="shared" si="15"/>
        <v>0</v>
      </c>
    </row>
    <row r="107" spans="2:16" ht="25.5" customHeight="1">
      <c r="B107" s="25" t="s">
        <v>180</v>
      </c>
      <c r="C107" s="75" t="s">
        <v>47</v>
      </c>
      <c r="D107" s="182">
        <f>D108+D109</f>
        <v>0</v>
      </c>
      <c r="E107" s="182">
        <f aca="true" t="shared" si="24" ref="E107:O107">E108+E109</f>
        <v>0</v>
      </c>
      <c r="F107" s="182">
        <f t="shared" si="24"/>
        <v>0</v>
      </c>
      <c r="G107" s="182">
        <f t="shared" si="24"/>
        <v>0</v>
      </c>
      <c r="H107" s="182">
        <f t="shared" si="24"/>
        <v>0</v>
      </c>
      <c r="I107" s="182">
        <f t="shared" si="24"/>
        <v>0</v>
      </c>
      <c r="J107" s="182">
        <f t="shared" si="24"/>
        <v>0</v>
      </c>
      <c r="K107" s="182">
        <f t="shared" si="24"/>
        <v>0</v>
      </c>
      <c r="L107" s="182">
        <f t="shared" si="24"/>
        <v>0</v>
      </c>
      <c r="M107" s="182">
        <f t="shared" si="24"/>
        <v>0</v>
      </c>
      <c r="N107" s="182">
        <f t="shared" si="24"/>
        <v>0</v>
      </c>
      <c r="O107" s="182">
        <f t="shared" si="24"/>
        <v>0</v>
      </c>
      <c r="P107" s="124">
        <f t="shared" si="15"/>
        <v>0</v>
      </c>
    </row>
    <row r="108" spans="2:16" ht="25.5" customHeight="1">
      <c r="B108" s="25" t="s">
        <v>188</v>
      </c>
      <c r="C108" s="75" t="s">
        <v>179</v>
      </c>
      <c r="D108" s="182">
        <f>'Prodaja komerc. snab.'!E66</f>
        <v>0</v>
      </c>
      <c r="E108" s="187">
        <f>'Prodaja komerc. snab.'!F66</f>
        <v>0</v>
      </c>
      <c r="F108" s="183">
        <f>'Prodaja komerc. snab.'!G66</f>
        <v>0</v>
      </c>
      <c r="G108" s="183">
        <f>'Prodaja komerc. snab.'!H66</f>
        <v>0</v>
      </c>
      <c r="H108" s="183">
        <f>'Prodaja komerc. snab.'!I66</f>
        <v>0</v>
      </c>
      <c r="I108" s="183">
        <f>'Prodaja komerc. snab.'!J66</f>
        <v>0</v>
      </c>
      <c r="J108" s="179">
        <f>'Prodaja komerc. snab.'!K66</f>
        <v>0</v>
      </c>
      <c r="K108" s="183">
        <f>'Prodaja komerc. snab.'!L66</f>
        <v>0</v>
      </c>
      <c r="L108" s="183">
        <f>'Prodaja komerc. snab.'!M66</f>
        <v>0</v>
      </c>
      <c r="M108" s="183">
        <f>'Prodaja komerc. snab.'!N66</f>
        <v>0</v>
      </c>
      <c r="N108" s="183">
        <f>'Prodaja komerc. snab.'!O66</f>
        <v>0</v>
      </c>
      <c r="O108" s="183">
        <f>'Prodaja komerc. snab.'!P66</f>
        <v>0</v>
      </c>
      <c r="P108" s="124">
        <f t="shared" si="15"/>
        <v>0</v>
      </c>
    </row>
    <row r="109" spans="2:16" ht="25.5" customHeight="1">
      <c r="B109" s="25" t="s">
        <v>189</v>
      </c>
      <c r="C109" s="75" t="s">
        <v>178</v>
      </c>
      <c r="D109" s="182">
        <f>'Prodaja komerc. snab.'!E71</f>
        <v>0</v>
      </c>
      <c r="E109" s="187">
        <f>'Prodaja komerc. snab.'!F71</f>
        <v>0</v>
      </c>
      <c r="F109" s="183">
        <f>'Prodaja komerc. snab.'!G71</f>
        <v>0</v>
      </c>
      <c r="G109" s="183">
        <f>'Prodaja komerc. snab.'!H71</f>
        <v>0</v>
      </c>
      <c r="H109" s="183">
        <f>'Prodaja komerc. snab.'!I71</f>
        <v>0</v>
      </c>
      <c r="I109" s="183">
        <f>'Prodaja komerc. snab.'!J71</f>
        <v>0</v>
      </c>
      <c r="J109" s="179">
        <f>'Prodaja komerc. snab.'!K71</f>
        <v>0</v>
      </c>
      <c r="K109" s="183">
        <f>'Prodaja komerc. snab.'!L71</f>
        <v>0</v>
      </c>
      <c r="L109" s="183">
        <f>'Prodaja komerc. snab.'!M71</f>
        <v>0</v>
      </c>
      <c r="M109" s="183">
        <f>'Prodaja komerc. snab.'!N71</f>
        <v>0</v>
      </c>
      <c r="N109" s="183">
        <f>'Prodaja komerc. snab.'!O71</f>
        <v>0</v>
      </c>
      <c r="O109" s="183">
        <f>'Prodaja komerc. snab.'!P71</f>
        <v>0</v>
      </c>
      <c r="P109" s="124">
        <f t="shared" si="15"/>
        <v>0</v>
      </c>
    </row>
    <row r="110" spans="2:16" ht="25.5" customHeight="1">
      <c r="B110" s="25" t="s">
        <v>181</v>
      </c>
      <c r="C110" s="75" t="s">
        <v>152</v>
      </c>
      <c r="D110" s="182">
        <f>'Prodaja komerc. snab.'!E76</f>
        <v>0</v>
      </c>
      <c r="E110" s="187">
        <f>'Prodaja komerc. snab.'!F76</f>
        <v>0</v>
      </c>
      <c r="F110" s="183">
        <f>'Prodaja komerc. snab.'!G76</f>
        <v>0</v>
      </c>
      <c r="G110" s="183">
        <f>'Prodaja komerc. snab.'!H76</f>
        <v>0</v>
      </c>
      <c r="H110" s="183">
        <f>'Prodaja komerc. snab.'!I76</f>
        <v>0</v>
      </c>
      <c r="I110" s="183">
        <f>'Prodaja komerc. snab.'!J76</f>
        <v>0</v>
      </c>
      <c r="J110" s="179">
        <f>'Prodaja komerc. snab.'!K76</f>
        <v>0</v>
      </c>
      <c r="K110" s="183">
        <f>'Prodaja komerc. snab.'!L76</f>
        <v>0</v>
      </c>
      <c r="L110" s="183">
        <f>'Prodaja komerc. snab.'!M76</f>
        <v>0</v>
      </c>
      <c r="M110" s="183">
        <f>'Prodaja komerc. snab.'!N76</f>
        <v>0</v>
      </c>
      <c r="N110" s="183">
        <f>'Prodaja komerc. snab.'!O76</f>
        <v>0</v>
      </c>
      <c r="O110" s="183">
        <f>'Prodaja komerc. snab.'!P76</f>
        <v>0</v>
      </c>
      <c r="P110" s="124">
        <f t="shared" si="15"/>
        <v>0</v>
      </c>
    </row>
    <row r="111" spans="2:16" ht="25.5" customHeight="1">
      <c r="B111" s="25" t="s">
        <v>123</v>
      </c>
      <c r="C111" s="75" t="s">
        <v>127</v>
      </c>
      <c r="D111" s="182">
        <f>'Prodaja komerc. snab.'!E81</f>
        <v>0</v>
      </c>
      <c r="E111" s="187">
        <f>'Prodaja komerc. snab.'!F81</f>
        <v>0</v>
      </c>
      <c r="F111" s="183">
        <f>'Prodaja komerc. snab.'!G81</f>
        <v>0</v>
      </c>
      <c r="G111" s="183">
        <f>'Prodaja komerc. snab.'!H81</f>
        <v>0</v>
      </c>
      <c r="H111" s="183">
        <f>'Prodaja komerc. snab.'!I81</f>
        <v>0</v>
      </c>
      <c r="I111" s="183">
        <f>'Prodaja komerc. snab.'!J81</f>
        <v>0</v>
      </c>
      <c r="J111" s="179">
        <f>'Prodaja komerc. snab.'!K81</f>
        <v>0</v>
      </c>
      <c r="K111" s="183">
        <f>'Prodaja komerc. snab.'!L81</f>
        <v>0</v>
      </c>
      <c r="L111" s="183">
        <f>'Prodaja komerc. snab.'!M81</f>
        <v>0</v>
      </c>
      <c r="M111" s="183">
        <f>'Prodaja komerc. snab.'!N81</f>
        <v>0</v>
      </c>
      <c r="N111" s="183">
        <f>'Prodaja komerc. snab.'!O81</f>
        <v>0</v>
      </c>
      <c r="O111" s="183">
        <f>'Prodaja komerc. snab.'!P81</f>
        <v>0</v>
      </c>
      <c r="P111" s="124">
        <f t="shared" si="15"/>
        <v>0</v>
      </c>
    </row>
    <row r="112" spans="2:16" ht="25.5" customHeight="1">
      <c r="B112" s="24" t="s">
        <v>51</v>
      </c>
      <c r="C112" s="22" t="s">
        <v>106</v>
      </c>
      <c r="D112" s="145">
        <f>D113+D114</f>
        <v>0</v>
      </c>
      <c r="E112" s="145">
        <f>E113+E114</f>
        <v>0</v>
      </c>
      <c r="F112" s="145">
        <f aca="true" t="shared" si="25" ref="F112:N112">F113+F114</f>
        <v>0</v>
      </c>
      <c r="G112" s="145">
        <f t="shared" si="25"/>
        <v>0</v>
      </c>
      <c r="H112" s="145">
        <f t="shared" si="25"/>
        <v>0</v>
      </c>
      <c r="I112" s="145">
        <f t="shared" si="25"/>
        <v>0</v>
      </c>
      <c r="J112" s="145">
        <f t="shared" si="25"/>
        <v>0</v>
      </c>
      <c r="K112" s="145">
        <f t="shared" si="25"/>
        <v>0</v>
      </c>
      <c r="L112" s="145">
        <f t="shared" si="25"/>
        <v>0</v>
      </c>
      <c r="M112" s="145">
        <f t="shared" si="25"/>
        <v>0</v>
      </c>
      <c r="N112" s="145">
        <f t="shared" si="25"/>
        <v>0</v>
      </c>
      <c r="O112" s="145">
        <f>O113+O114</f>
        <v>0</v>
      </c>
      <c r="P112" s="124">
        <f t="shared" si="15"/>
        <v>0</v>
      </c>
    </row>
    <row r="113" spans="2:16" ht="25.5" customHeight="1">
      <c r="B113" s="24" t="s">
        <v>103</v>
      </c>
      <c r="C113" s="71" t="s">
        <v>105</v>
      </c>
      <c r="D113" s="142"/>
      <c r="E113" s="146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4">
        <f t="shared" si="15"/>
        <v>0</v>
      </c>
    </row>
    <row r="114" spans="2:16" ht="25.5" customHeight="1">
      <c r="B114" s="24" t="s">
        <v>104</v>
      </c>
      <c r="C114" s="71" t="s">
        <v>107</v>
      </c>
      <c r="D114" s="142"/>
      <c r="E114" s="146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4">
        <f t="shared" si="15"/>
        <v>0</v>
      </c>
    </row>
    <row r="115" spans="2:16" ht="25.5" customHeight="1">
      <c r="B115" s="24" t="s">
        <v>52</v>
      </c>
      <c r="C115" s="22" t="s">
        <v>110</v>
      </c>
      <c r="D115" s="145">
        <f>D116+D117</f>
        <v>0</v>
      </c>
      <c r="E115" s="145">
        <f aca="true" t="shared" si="26" ref="E115:O115">E116+E117</f>
        <v>0</v>
      </c>
      <c r="F115" s="145">
        <f t="shared" si="26"/>
        <v>0</v>
      </c>
      <c r="G115" s="145">
        <f t="shared" si="26"/>
        <v>0</v>
      </c>
      <c r="H115" s="145">
        <f t="shared" si="26"/>
        <v>0</v>
      </c>
      <c r="I115" s="145">
        <f t="shared" si="26"/>
        <v>0</v>
      </c>
      <c r="J115" s="145">
        <f t="shared" si="26"/>
        <v>0</v>
      </c>
      <c r="K115" s="145">
        <f t="shared" si="26"/>
        <v>0</v>
      </c>
      <c r="L115" s="145">
        <f t="shared" si="26"/>
        <v>0</v>
      </c>
      <c r="M115" s="145">
        <f t="shared" si="26"/>
        <v>0</v>
      </c>
      <c r="N115" s="145">
        <f t="shared" si="26"/>
        <v>0</v>
      </c>
      <c r="O115" s="145">
        <f t="shared" si="26"/>
        <v>0</v>
      </c>
      <c r="P115" s="124">
        <f t="shared" si="15"/>
        <v>0</v>
      </c>
    </row>
    <row r="116" spans="2:16" ht="25.5" customHeight="1">
      <c r="B116" s="25" t="s">
        <v>108</v>
      </c>
      <c r="C116" s="71" t="s">
        <v>105</v>
      </c>
      <c r="D116" s="142"/>
      <c r="E116" s="142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24">
        <f t="shared" si="15"/>
        <v>0</v>
      </c>
    </row>
    <row r="117" spans="2:16" ht="25.5" customHeight="1">
      <c r="B117" s="25" t="s">
        <v>109</v>
      </c>
      <c r="C117" s="71" t="s">
        <v>107</v>
      </c>
      <c r="D117" s="142"/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24">
        <f t="shared" si="15"/>
        <v>0</v>
      </c>
    </row>
    <row r="118" spans="2:16" ht="25.5" customHeight="1">
      <c r="B118" s="25" t="s">
        <v>53</v>
      </c>
      <c r="C118" s="22" t="s">
        <v>131</v>
      </c>
      <c r="D118" s="142"/>
      <c r="E118" s="142"/>
      <c r="F118" s="142"/>
      <c r="G118" s="142"/>
      <c r="H118" s="142"/>
      <c r="I118" s="142"/>
      <c r="J118" s="142"/>
      <c r="K118" s="142"/>
      <c r="L118" s="142"/>
      <c r="M118" s="142"/>
      <c r="N118" s="142"/>
      <c r="O118" s="142"/>
      <c r="P118" s="124">
        <f t="shared" si="15"/>
        <v>0</v>
      </c>
    </row>
    <row r="119" spans="2:16" ht="25.5" customHeight="1">
      <c r="B119" s="41" t="s">
        <v>54</v>
      </c>
      <c r="C119" s="22" t="s">
        <v>93</v>
      </c>
      <c r="D119" s="142"/>
      <c r="E119" s="146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4">
        <f t="shared" si="15"/>
        <v>0</v>
      </c>
    </row>
    <row r="120" spans="2:16" ht="25.5" customHeight="1">
      <c r="B120" s="41" t="s">
        <v>55</v>
      </c>
      <c r="C120" s="22" t="s">
        <v>94</v>
      </c>
      <c r="D120" s="142"/>
      <c r="E120" s="146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  <c r="P120" s="124">
        <f t="shared" si="15"/>
        <v>0</v>
      </c>
    </row>
    <row r="121" spans="2:16" ht="25.5" customHeight="1">
      <c r="B121" s="41" t="s">
        <v>78</v>
      </c>
      <c r="C121" s="22" t="s">
        <v>153</v>
      </c>
      <c r="D121" s="142"/>
      <c r="E121" s="146"/>
      <c r="F121" s="127"/>
      <c r="G121" s="127"/>
      <c r="H121" s="127"/>
      <c r="I121" s="127"/>
      <c r="J121" s="127"/>
      <c r="K121" s="127"/>
      <c r="L121" s="127"/>
      <c r="M121" s="127"/>
      <c r="N121" s="127"/>
      <c r="O121" s="127"/>
      <c r="P121" s="124">
        <f t="shared" si="15"/>
        <v>0</v>
      </c>
    </row>
    <row r="122" spans="2:16" ht="25.5" customHeight="1">
      <c r="B122" s="41" t="s">
        <v>111</v>
      </c>
      <c r="C122" s="23" t="s">
        <v>133</v>
      </c>
      <c r="D122" s="145">
        <f>D123+D124</f>
        <v>0</v>
      </c>
      <c r="E122" s="145">
        <f aca="true" t="shared" si="27" ref="E122:O122">E123+E124</f>
        <v>0</v>
      </c>
      <c r="F122" s="145">
        <f t="shared" si="27"/>
        <v>0</v>
      </c>
      <c r="G122" s="145">
        <f t="shared" si="27"/>
        <v>0</v>
      </c>
      <c r="H122" s="145">
        <f t="shared" si="27"/>
        <v>0</v>
      </c>
      <c r="I122" s="145">
        <f t="shared" si="27"/>
        <v>0</v>
      </c>
      <c r="J122" s="145">
        <f t="shared" si="27"/>
        <v>0</v>
      </c>
      <c r="K122" s="145">
        <f t="shared" si="27"/>
        <v>0</v>
      </c>
      <c r="L122" s="145">
        <f t="shared" si="27"/>
        <v>0</v>
      </c>
      <c r="M122" s="145">
        <f t="shared" si="27"/>
        <v>0</v>
      </c>
      <c r="N122" s="145">
        <f t="shared" si="27"/>
        <v>0</v>
      </c>
      <c r="O122" s="145">
        <f t="shared" si="27"/>
        <v>0</v>
      </c>
      <c r="P122" s="124">
        <f t="shared" si="15"/>
        <v>0</v>
      </c>
    </row>
    <row r="123" spans="2:16" ht="25.5" customHeight="1">
      <c r="B123" s="41" t="s">
        <v>136</v>
      </c>
      <c r="C123" s="77" t="s">
        <v>86</v>
      </c>
      <c r="D123" s="142"/>
      <c r="E123" s="146"/>
      <c r="F123" s="127"/>
      <c r="G123" s="127"/>
      <c r="H123" s="127"/>
      <c r="I123" s="127"/>
      <c r="J123" s="127"/>
      <c r="K123" s="127"/>
      <c r="L123" s="127"/>
      <c r="M123" s="127"/>
      <c r="N123" s="127"/>
      <c r="O123" s="127"/>
      <c r="P123" s="124">
        <f t="shared" si="15"/>
        <v>0</v>
      </c>
    </row>
    <row r="124" spans="2:16" ht="25.5" customHeight="1" thickBot="1">
      <c r="B124" s="59" t="s">
        <v>137</v>
      </c>
      <c r="C124" s="188" t="s">
        <v>135</v>
      </c>
      <c r="D124" s="165"/>
      <c r="E124" s="166"/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158">
        <f t="shared" si="15"/>
        <v>0</v>
      </c>
    </row>
    <row r="125" spans="2:16" ht="15.75" customHeight="1" thickTop="1">
      <c r="B125" s="189"/>
      <c r="C125" s="190"/>
      <c r="D125"/>
      <c r="E125"/>
      <c r="F125"/>
      <c r="G125"/>
      <c r="H125"/>
      <c r="I125"/>
      <c r="J125"/>
      <c r="K125"/>
      <c r="L125"/>
      <c r="M125"/>
      <c r="N125"/>
      <c r="O125"/>
      <c r="P125" s="191"/>
    </row>
    <row r="126" ht="15">
      <c r="C126" s="65" t="s">
        <v>495</v>
      </c>
    </row>
    <row r="127" spans="4:16" ht="15">
      <c r="D127" s="34"/>
      <c r="E127" s="35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3:16" ht="15">
      <c r="C128" s="420"/>
      <c r="D128" s="421"/>
      <c r="E128" s="421"/>
      <c r="F128" s="421"/>
      <c r="G128" s="421"/>
      <c r="H128" s="421"/>
      <c r="I128" s="421"/>
      <c r="J128" s="421"/>
      <c r="K128" s="421"/>
      <c r="L128" s="421"/>
      <c r="M128" s="421"/>
      <c r="N128" s="421"/>
      <c r="O128" s="421"/>
      <c r="P128" s="421"/>
    </row>
    <row r="129" spans="3:16" ht="15">
      <c r="C129" s="205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</row>
    <row r="130" spans="3:16" ht="15" customHeight="1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2:16" ht="15">
      <c r="B131" s="436" t="str">
        <f>CONCATENATE("Табела ЕТE-6-2.3 ОСТВАРЕНЕ ЦЕНЕ СНАБДЕВАЊА ЕЛЕКТРИЧНОМ ЕНЕРГИЈОМ")</f>
        <v>Табела ЕТE-6-2.3 ОСТВАРЕНЕ ЦЕНЕ СНАБДЕВАЊА ЕЛЕКТРИЧНОМ ЕНЕРГИЈОМ</v>
      </c>
      <c r="C131" s="436"/>
      <c r="D131" s="436"/>
      <c r="E131" s="436"/>
      <c r="F131" s="436"/>
      <c r="G131" s="436"/>
      <c r="H131" s="436"/>
      <c r="I131" s="436"/>
      <c r="J131" s="436"/>
      <c r="K131" s="436"/>
      <c r="L131" s="436"/>
      <c r="M131" s="436"/>
      <c r="N131" s="436"/>
      <c r="O131" s="436"/>
      <c r="P131" s="436"/>
    </row>
    <row r="132" spans="3:16" ht="15">
      <c r="C132" s="39"/>
      <c r="D132" s="34"/>
      <c r="E132" s="35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3:16" ht="15.75" thickBot="1">
      <c r="C133" s="39"/>
      <c r="D133" s="34"/>
      <c r="E133" s="35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2:5" ht="16.5" thickBot="1" thickTop="1">
      <c r="B134" s="31" t="s">
        <v>172</v>
      </c>
      <c r="C134" s="28">
        <f>C10</f>
        <v>2022</v>
      </c>
      <c r="D134" s="171"/>
      <c r="E134" s="171"/>
    </row>
    <row r="135" spans="2:16" ht="15.75" thickTop="1">
      <c r="B135" s="173"/>
      <c r="C135" s="174" t="s">
        <v>496</v>
      </c>
      <c r="D135" s="175" t="s">
        <v>15</v>
      </c>
      <c r="E135" s="176" t="s">
        <v>16</v>
      </c>
      <c r="F135" s="176" t="s">
        <v>17</v>
      </c>
      <c r="G135" s="176" t="s">
        <v>18</v>
      </c>
      <c r="H135" s="176" t="s">
        <v>19</v>
      </c>
      <c r="I135" s="176" t="s">
        <v>20</v>
      </c>
      <c r="J135" s="176" t="s">
        <v>21</v>
      </c>
      <c r="K135" s="176" t="s">
        <v>22</v>
      </c>
      <c r="L135" s="176" t="s">
        <v>23</v>
      </c>
      <c r="M135" s="176" t="s">
        <v>24</v>
      </c>
      <c r="N135" s="176" t="s">
        <v>25</v>
      </c>
      <c r="O135" s="176" t="s">
        <v>26</v>
      </c>
      <c r="P135" s="177" t="s">
        <v>27</v>
      </c>
    </row>
    <row r="136" spans="2:16" ht="15">
      <c r="B136" s="27">
        <v>1</v>
      </c>
      <c r="C136" s="26" t="s">
        <v>129</v>
      </c>
      <c r="D136" s="376" t="str">
        <f>IF(D$12&lt;&gt;0,D79/D$12," ")</f>
        <v> </v>
      </c>
      <c r="E136" s="376" t="str">
        <f aca="true" t="shared" si="28" ref="E136:P136">IF(E$12&lt;&gt;0,E79/E$12," ")</f>
        <v> </v>
      </c>
      <c r="F136" s="376" t="str">
        <f t="shared" si="28"/>
        <v> </v>
      </c>
      <c r="G136" s="376" t="str">
        <f t="shared" si="28"/>
        <v> </v>
      </c>
      <c r="H136" s="376" t="str">
        <f t="shared" si="28"/>
        <v> </v>
      </c>
      <c r="I136" s="376" t="str">
        <f t="shared" si="28"/>
        <v> </v>
      </c>
      <c r="J136" s="376" t="str">
        <f t="shared" si="28"/>
        <v> </v>
      </c>
      <c r="K136" s="376" t="str">
        <f t="shared" si="28"/>
        <v> </v>
      </c>
      <c r="L136" s="376" t="str">
        <f t="shared" si="28"/>
        <v> </v>
      </c>
      <c r="M136" s="376" t="str">
        <f t="shared" si="28"/>
        <v> </v>
      </c>
      <c r="N136" s="376" t="str">
        <f t="shared" si="28"/>
        <v> </v>
      </c>
      <c r="O136" s="376" t="str">
        <f t="shared" si="28"/>
        <v> </v>
      </c>
      <c r="P136" s="377" t="str">
        <f t="shared" si="28"/>
        <v> </v>
      </c>
    </row>
    <row r="137" spans="2:16" ht="15">
      <c r="B137" s="24" t="s">
        <v>29</v>
      </c>
      <c r="C137" s="32" t="s">
        <v>130</v>
      </c>
      <c r="D137" s="378" t="str">
        <f>IF(D$13&lt;&gt;0,D80/D$13," ")</f>
        <v> </v>
      </c>
      <c r="E137" s="378" t="str">
        <f aca="true" t="shared" si="29" ref="E137:P137">IF(E$13&lt;&gt;0,E80/E$13," ")</f>
        <v> </v>
      </c>
      <c r="F137" s="378" t="str">
        <f t="shared" si="29"/>
        <v> </v>
      </c>
      <c r="G137" s="378" t="str">
        <f t="shared" si="29"/>
        <v> </v>
      </c>
      <c r="H137" s="378" t="str">
        <f t="shared" si="29"/>
        <v> </v>
      </c>
      <c r="I137" s="378" t="str">
        <f t="shared" si="29"/>
        <v> </v>
      </c>
      <c r="J137" s="378" t="str">
        <f t="shared" si="29"/>
        <v> </v>
      </c>
      <c r="K137" s="378" t="str">
        <f t="shared" si="29"/>
        <v> </v>
      </c>
      <c r="L137" s="378" t="str">
        <f t="shared" si="29"/>
        <v> </v>
      </c>
      <c r="M137" s="378" t="str">
        <f t="shared" si="29"/>
        <v> </v>
      </c>
      <c r="N137" s="378" t="str">
        <f t="shared" si="29"/>
        <v> </v>
      </c>
      <c r="O137" s="378" t="str">
        <f t="shared" si="29"/>
        <v> </v>
      </c>
      <c r="P137" s="379" t="str">
        <f t="shared" si="29"/>
        <v> </v>
      </c>
    </row>
    <row r="138" spans="2:16" ht="15">
      <c r="B138" s="24" t="s">
        <v>30</v>
      </c>
      <c r="C138" s="32" t="s">
        <v>99</v>
      </c>
      <c r="D138" s="378" t="str">
        <f>IF(D$14&lt;&gt;0,D81/D$14," ")</f>
        <v> </v>
      </c>
      <c r="E138" s="378" t="str">
        <f aca="true" t="shared" si="30" ref="E138:P138">IF(E$14&lt;&gt;0,E81/E$14," ")</f>
        <v> </v>
      </c>
      <c r="F138" s="378" t="str">
        <f t="shared" si="30"/>
        <v> </v>
      </c>
      <c r="G138" s="378" t="str">
        <f t="shared" si="30"/>
        <v> </v>
      </c>
      <c r="H138" s="378" t="str">
        <f t="shared" si="30"/>
        <v> </v>
      </c>
      <c r="I138" s="378" t="str">
        <f t="shared" si="30"/>
        <v> </v>
      </c>
      <c r="J138" s="378" t="str">
        <f t="shared" si="30"/>
        <v> </v>
      </c>
      <c r="K138" s="378" t="str">
        <f t="shared" si="30"/>
        <v> </v>
      </c>
      <c r="L138" s="378" t="str">
        <f t="shared" si="30"/>
        <v> </v>
      </c>
      <c r="M138" s="378" t="str">
        <f t="shared" si="30"/>
        <v> </v>
      </c>
      <c r="N138" s="378" t="str">
        <f t="shared" si="30"/>
        <v> </v>
      </c>
      <c r="O138" s="378" t="str">
        <f t="shared" si="30"/>
        <v> </v>
      </c>
      <c r="P138" s="379" t="str">
        <f t="shared" si="30"/>
        <v> </v>
      </c>
    </row>
    <row r="139" spans="2:16" ht="15">
      <c r="B139" s="24" t="s">
        <v>31</v>
      </c>
      <c r="C139" s="22" t="s">
        <v>100</v>
      </c>
      <c r="D139" s="378" t="str">
        <f>IF(D$15&lt;&gt;0,D82/D$15," ")</f>
        <v> </v>
      </c>
      <c r="E139" s="378" t="str">
        <f aca="true" t="shared" si="31" ref="E139:P139">IF(E$15&lt;&gt;0,E82/E$15," ")</f>
        <v> </v>
      </c>
      <c r="F139" s="378" t="str">
        <f t="shared" si="31"/>
        <v> </v>
      </c>
      <c r="G139" s="378" t="str">
        <f t="shared" si="31"/>
        <v> </v>
      </c>
      <c r="H139" s="378" t="str">
        <f t="shared" si="31"/>
        <v> </v>
      </c>
      <c r="I139" s="378" t="str">
        <f t="shared" si="31"/>
        <v> </v>
      </c>
      <c r="J139" s="378" t="str">
        <f t="shared" si="31"/>
        <v> </v>
      </c>
      <c r="K139" s="378" t="str">
        <f t="shared" si="31"/>
        <v> </v>
      </c>
      <c r="L139" s="378" t="str">
        <f t="shared" si="31"/>
        <v> </v>
      </c>
      <c r="M139" s="378" t="str">
        <f t="shared" si="31"/>
        <v> </v>
      </c>
      <c r="N139" s="378" t="str">
        <f t="shared" si="31"/>
        <v> </v>
      </c>
      <c r="O139" s="380" t="str">
        <f t="shared" si="31"/>
        <v> </v>
      </c>
      <c r="P139" s="379" t="str">
        <f t="shared" si="31"/>
        <v> </v>
      </c>
    </row>
    <row r="140" spans="2:16" ht="15">
      <c r="B140" s="41" t="s">
        <v>32</v>
      </c>
      <c r="C140" s="22" t="s">
        <v>190</v>
      </c>
      <c r="D140" s="381" t="str">
        <f>IF(D$16&lt;&gt;0,D83/D$16," ")</f>
        <v> </v>
      </c>
      <c r="E140" s="382" t="str">
        <f aca="true" t="shared" si="32" ref="E140:P140">IF(E$16&lt;&gt;0,E83/E$16," ")</f>
        <v> </v>
      </c>
      <c r="F140" s="382" t="str">
        <f t="shared" si="32"/>
        <v> </v>
      </c>
      <c r="G140" s="382" t="str">
        <f t="shared" si="32"/>
        <v> </v>
      </c>
      <c r="H140" s="382" t="str">
        <f t="shared" si="32"/>
        <v> </v>
      </c>
      <c r="I140" s="382" t="str">
        <f t="shared" si="32"/>
        <v> </v>
      </c>
      <c r="J140" s="382" t="str">
        <f t="shared" si="32"/>
        <v> </v>
      </c>
      <c r="K140" s="382" t="str">
        <f t="shared" si="32"/>
        <v> </v>
      </c>
      <c r="L140" s="382" t="str">
        <f t="shared" si="32"/>
        <v> </v>
      </c>
      <c r="M140" s="382" t="str">
        <f t="shared" si="32"/>
        <v> </v>
      </c>
      <c r="N140" s="382" t="str">
        <f t="shared" si="32"/>
        <v> </v>
      </c>
      <c r="O140" s="381" t="str">
        <f t="shared" si="32"/>
        <v> </v>
      </c>
      <c r="P140" s="379" t="str">
        <f t="shared" si="32"/>
        <v> </v>
      </c>
    </row>
    <row r="141" spans="2:16" ht="15">
      <c r="B141" s="41" t="s">
        <v>50</v>
      </c>
      <c r="C141" s="22" t="s">
        <v>147</v>
      </c>
      <c r="D141" s="381" t="str">
        <f>IF(D$17&lt;&gt;0,D84/D$17," ")</f>
        <v> </v>
      </c>
      <c r="E141" s="382" t="str">
        <f aca="true" t="shared" si="33" ref="E141:P141">IF(E$17&lt;&gt;0,E84/E$17," ")</f>
        <v> </v>
      </c>
      <c r="F141" s="382" t="str">
        <f t="shared" si="33"/>
        <v> </v>
      </c>
      <c r="G141" s="382" t="str">
        <f t="shared" si="33"/>
        <v> </v>
      </c>
      <c r="H141" s="382" t="str">
        <f t="shared" si="33"/>
        <v> </v>
      </c>
      <c r="I141" s="382" t="str">
        <f t="shared" si="33"/>
        <v> </v>
      </c>
      <c r="J141" s="382" t="str">
        <f t="shared" si="33"/>
        <v> </v>
      </c>
      <c r="K141" s="382" t="str">
        <f t="shared" si="33"/>
        <v> </v>
      </c>
      <c r="L141" s="382" t="str">
        <f t="shared" si="33"/>
        <v> </v>
      </c>
      <c r="M141" s="382" t="str">
        <f t="shared" si="33"/>
        <v> </v>
      </c>
      <c r="N141" s="382" t="str">
        <f t="shared" si="33"/>
        <v> </v>
      </c>
      <c r="O141" s="381" t="str">
        <f t="shared" si="33"/>
        <v> </v>
      </c>
      <c r="P141" s="379" t="str">
        <f t="shared" si="33"/>
        <v> </v>
      </c>
    </row>
    <row r="142" spans="2:16" ht="15">
      <c r="B142" s="41" t="s">
        <v>56</v>
      </c>
      <c r="C142" s="22" t="s">
        <v>102</v>
      </c>
      <c r="D142" s="381" t="str">
        <f>IF(D$18&lt;&gt;0,D85/D$18," ")</f>
        <v> </v>
      </c>
      <c r="E142" s="382" t="str">
        <f aca="true" t="shared" si="34" ref="E142:P142">IF(E$18&lt;&gt;0,E85/E$18," ")</f>
        <v> </v>
      </c>
      <c r="F142" s="382" t="str">
        <f t="shared" si="34"/>
        <v> </v>
      </c>
      <c r="G142" s="382" t="str">
        <f t="shared" si="34"/>
        <v> </v>
      </c>
      <c r="H142" s="382" t="str">
        <f t="shared" si="34"/>
        <v> </v>
      </c>
      <c r="I142" s="382" t="str">
        <f t="shared" si="34"/>
        <v> </v>
      </c>
      <c r="J142" s="382" t="str">
        <f t="shared" si="34"/>
        <v> </v>
      </c>
      <c r="K142" s="382" t="str">
        <f t="shared" si="34"/>
        <v> </v>
      </c>
      <c r="L142" s="382" t="str">
        <f t="shared" si="34"/>
        <v> </v>
      </c>
      <c r="M142" s="382" t="str">
        <f t="shared" si="34"/>
        <v> </v>
      </c>
      <c r="N142" s="382" t="str">
        <f t="shared" si="34"/>
        <v> </v>
      </c>
      <c r="O142" s="381" t="str">
        <f t="shared" si="34"/>
        <v> </v>
      </c>
      <c r="P142" s="379" t="str">
        <f t="shared" si="34"/>
        <v> </v>
      </c>
    </row>
    <row r="143" spans="2:16" ht="15">
      <c r="B143" s="24" t="s">
        <v>66</v>
      </c>
      <c r="C143" s="33" t="s">
        <v>151</v>
      </c>
      <c r="D143" s="383" t="str">
        <f>IF(D$19&lt;&gt;0,D86/D$19," ")</f>
        <v> </v>
      </c>
      <c r="E143" s="384" t="str">
        <f aca="true" t="shared" si="35" ref="E143:P143">IF(E$19&lt;&gt;0,E86/E$19," ")</f>
        <v> </v>
      </c>
      <c r="F143" s="378" t="str">
        <f t="shared" si="35"/>
        <v> </v>
      </c>
      <c r="G143" s="378" t="str">
        <f t="shared" si="35"/>
        <v> </v>
      </c>
      <c r="H143" s="378" t="str">
        <f t="shared" si="35"/>
        <v> </v>
      </c>
      <c r="I143" s="378" t="str">
        <f t="shared" si="35"/>
        <v> </v>
      </c>
      <c r="J143" s="378" t="str">
        <f t="shared" si="35"/>
        <v> </v>
      </c>
      <c r="K143" s="378" t="str">
        <f t="shared" si="35"/>
        <v> </v>
      </c>
      <c r="L143" s="378" t="str">
        <f t="shared" si="35"/>
        <v> </v>
      </c>
      <c r="M143" s="378" t="str">
        <f t="shared" si="35"/>
        <v> </v>
      </c>
      <c r="N143" s="378" t="str">
        <f t="shared" si="35"/>
        <v> </v>
      </c>
      <c r="O143" s="380" t="str">
        <f t="shared" si="35"/>
        <v> </v>
      </c>
      <c r="P143" s="379" t="str">
        <f t="shared" si="35"/>
        <v> </v>
      </c>
    </row>
    <row r="144" spans="2:16" ht="15">
      <c r="B144" s="24" t="s">
        <v>68</v>
      </c>
      <c r="C144" s="23" t="s">
        <v>133</v>
      </c>
      <c r="D144" s="383" t="str">
        <f>IF(D$20&lt;&gt;0,D87/D$20," ")</f>
        <v> </v>
      </c>
      <c r="E144" s="383" t="str">
        <f aca="true" t="shared" si="36" ref="E144:P144">IF(E$20&lt;&gt;0,E87/E$20," ")</f>
        <v> </v>
      </c>
      <c r="F144" s="383" t="str">
        <f t="shared" si="36"/>
        <v> </v>
      </c>
      <c r="G144" s="383" t="str">
        <f t="shared" si="36"/>
        <v> </v>
      </c>
      <c r="H144" s="383" t="str">
        <f t="shared" si="36"/>
        <v> </v>
      </c>
      <c r="I144" s="383" t="str">
        <f t="shared" si="36"/>
        <v> </v>
      </c>
      <c r="J144" s="383" t="str">
        <f t="shared" si="36"/>
        <v> </v>
      </c>
      <c r="K144" s="383" t="str">
        <f t="shared" si="36"/>
        <v> </v>
      </c>
      <c r="L144" s="383" t="str">
        <f t="shared" si="36"/>
        <v> </v>
      </c>
      <c r="M144" s="383" t="str">
        <f t="shared" si="36"/>
        <v> </v>
      </c>
      <c r="N144" s="383" t="str">
        <f t="shared" si="36"/>
        <v> </v>
      </c>
      <c r="O144" s="383" t="str">
        <f t="shared" si="36"/>
        <v> </v>
      </c>
      <c r="P144" s="379" t="str">
        <f t="shared" si="36"/>
        <v> </v>
      </c>
    </row>
    <row r="145" spans="2:16" ht="15">
      <c r="B145" s="24" t="s">
        <v>138</v>
      </c>
      <c r="C145" s="77" t="s">
        <v>85</v>
      </c>
      <c r="D145" s="383" t="str">
        <f>IF(D$21&lt;&gt;0,D88/D$21," ")</f>
        <v> </v>
      </c>
      <c r="E145" s="383" t="str">
        <f aca="true" t="shared" si="37" ref="E145:P145">IF(E$21&lt;&gt;0,E88/E$21," ")</f>
        <v> </v>
      </c>
      <c r="F145" s="380" t="str">
        <f t="shared" si="37"/>
        <v> </v>
      </c>
      <c r="G145" s="380" t="str">
        <f t="shared" si="37"/>
        <v> </v>
      </c>
      <c r="H145" s="380" t="str">
        <f t="shared" si="37"/>
        <v> </v>
      </c>
      <c r="I145" s="380" t="str">
        <f t="shared" si="37"/>
        <v> </v>
      </c>
      <c r="J145" s="380" t="str">
        <f t="shared" si="37"/>
        <v> </v>
      </c>
      <c r="K145" s="380" t="str">
        <f t="shared" si="37"/>
        <v> </v>
      </c>
      <c r="L145" s="380" t="str">
        <f t="shared" si="37"/>
        <v> </v>
      </c>
      <c r="M145" s="380" t="str">
        <f t="shared" si="37"/>
        <v> </v>
      </c>
      <c r="N145" s="380" t="str">
        <f t="shared" si="37"/>
        <v> </v>
      </c>
      <c r="O145" s="378" t="str">
        <f t="shared" si="37"/>
        <v> </v>
      </c>
      <c r="P145" s="379" t="str">
        <f t="shared" si="37"/>
        <v> </v>
      </c>
    </row>
    <row r="146" spans="2:16" ht="15">
      <c r="B146" s="56" t="s">
        <v>139</v>
      </c>
      <c r="C146" s="78" t="s">
        <v>134</v>
      </c>
      <c r="D146" s="385" t="str">
        <f>IF(D$22&lt;&gt;0,D89/D$22," ")</f>
        <v> </v>
      </c>
      <c r="E146" s="385" t="str">
        <f aca="true" t="shared" si="38" ref="E146:P146">IF(E$22&lt;&gt;0,E89/E$22," ")</f>
        <v> </v>
      </c>
      <c r="F146" s="386" t="str">
        <f t="shared" si="38"/>
        <v> </v>
      </c>
      <c r="G146" s="386" t="str">
        <f t="shared" si="38"/>
        <v> </v>
      </c>
      <c r="H146" s="386" t="str">
        <f t="shared" si="38"/>
        <v> </v>
      </c>
      <c r="I146" s="386" t="str">
        <f t="shared" si="38"/>
        <v> </v>
      </c>
      <c r="J146" s="386" t="str">
        <f t="shared" si="38"/>
        <v> </v>
      </c>
      <c r="K146" s="386" t="str">
        <f t="shared" si="38"/>
        <v> </v>
      </c>
      <c r="L146" s="386" t="str">
        <f t="shared" si="38"/>
        <v> </v>
      </c>
      <c r="M146" s="386" t="str">
        <f t="shared" si="38"/>
        <v> </v>
      </c>
      <c r="N146" s="386" t="str">
        <f t="shared" si="38"/>
        <v> </v>
      </c>
      <c r="O146" s="387" t="str">
        <f t="shared" si="38"/>
        <v> </v>
      </c>
      <c r="P146" s="379" t="str">
        <f t="shared" si="38"/>
        <v> </v>
      </c>
    </row>
    <row r="147" spans="2:16" ht="15">
      <c r="B147" s="42">
        <v>2</v>
      </c>
      <c r="C147" s="388" t="s">
        <v>112</v>
      </c>
      <c r="D147" s="389" t="str">
        <f>IF(D$23&lt;&gt;0,D90/D$23," ")</f>
        <v> </v>
      </c>
      <c r="E147" s="389" t="str">
        <f aca="true" t="shared" si="39" ref="E147:P147">IF(E$23&lt;&gt;0,E90/E$23," ")</f>
        <v> </v>
      </c>
      <c r="F147" s="389" t="str">
        <f t="shared" si="39"/>
        <v> </v>
      </c>
      <c r="G147" s="389" t="str">
        <f t="shared" si="39"/>
        <v> </v>
      </c>
      <c r="H147" s="389" t="str">
        <f t="shared" si="39"/>
        <v> </v>
      </c>
      <c r="I147" s="389" t="str">
        <f t="shared" si="39"/>
        <v> </v>
      </c>
      <c r="J147" s="389" t="str">
        <f t="shared" si="39"/>
        <v> </v>
      </c>
      <c r="K147" s="389" t="str">
        <f t="shared" si="39"/>
        <v> </v>
      </c>
      <c r="L147" s="389" t="str">
        <f t="shared" si="39"/>
        <v> </v>
      </c>
      <c r="M147" s="389" t="str">
        <f t="shared" si="39"/>
        <v> </v>
      </c>
      <c r="N147" s="389" t="str">
        <f t="shared" si="39"/>
        <v> </v>
      </c>
      <c r="O147" s="389" t="str">
        <f t="shared" si="39"/>
        <v> </v>
      </c>
      <c r="P147" s="390" t="str">
        <f t="shared" si="39"/>
        <v> </v>
      </c>
    </row>
    <row r="148" spans="2:16" ht="15">
      <c r="B148" s="25" t="s">
        <v>33</v>
      </c>
      <c r="C148" s="391" t="s">
        <v>101</v>
      </c>
      <c r="D148" s="392" t="str">
        <f>IF(D$24&lt;&gt;0,D91/D$24," ")</f>
        <v> </v>
      </c>
      <c r="E148" s="392" t="str">
        <f aca="true" t="shared" si="40" ref="E148:P148">IF(E$24&lt;&gt;0,E91/E$24," ")</f>
        <v> </v>
      </c>
      <c r="F148" s="392" t="str">
        <f t="shared" si="40"/>
        <v> </v>
      </c>
      <c r="G148" s="392" t="str">
        <f t="shared" si="40"/>
        <v> </v>
      </c>
      <c r="H148" s="392" t="str">
        <f t="shared" si="40"/>
        <v> </v>
      </c>
      <c r="I148" s="392" t="str">
        <f t="shared" si="40"/>
        <v> </v>
      </c>
      <c r="J148" s="392" t="str">
        <f t="shared" si="40"/>
        <v> </v>
      </c>
      <c r="K148" s="392" t="str">
        <f t="shared" si="40"/>
        <v> </v>
      </c>
      <c r="L148" s="392" t="str">
        <f t="shared" si="40"/>
        <v> </v>
      </c>
      <c r="M148" s="392" t="str">
        <f t="shared" si="40"/>
        <v> </v>
      </c>
      <c r="N148" s="392" t="str">
        <f t="shared" si="40"/>
        <v> </v>
      </c>
      <c r="O148" s="392" t="str">
        <f t="shared" si="40"/>
        <v> </v>
      </c>
      <c r="P148" s="393" t="str">
        <f t="shared" si="40"/>
        <v> </v>
      </c>
    </row>
    <row r="149" spans="2:16" ht="15">
      <c r="B149" s="24" t="s">
        <v>34</v>
      </c>
      <c r="C149" s="23" t="s">
        <v>57</v>
      </c>
      <c r="D149" s="383" t="str">
        <f>IF(D$25&lt;&gt;0,D92/D$25," ")</f>
        <v> </v>
      </c>
      <c r="E149" s="383" t="str">
        <f aca="true" t="shared" si="41" ref="E149:P149">IF(E$25&lt;&gt;0,E92/E$25," ")</f>
        <v> </v>
      </c>
      <c r="F149" s="383" t="str">
        <f t="shared" si="41"/>
        <v> </v>
      </c>
      <c r="G149" s="383" t="str">
        <f t="shared" si="41"/>
        <v> </v>
      </c>
      <c r="H149" s="383" t="str">
        <f t="shared" si="41"/>
        <v> </v>
      </c>
      <c r="I149" s="383" t="str">
        <f t="shared" si="41"/>
        <v> </v>
      </c>
      <c r="J149" s="383" t="str">
        <f t="shared" si="41"/>
        <v> </v>
      </c>
      <c r="K149" s="383" t="str">
        <f t="shared" si="41"/>
        <v> </v>
      </c>
      <c r="L149" s="383" t="str">
        <f t="shared" si="41"/>
        <v> </v>
      </c>
      <c r="M149" s="383" t="str">
        <f t="shared" si="41"/>
        <v> </v>
      </c>
      <c r="N149" s="383" t="str">
        <f t="shared" si="41"/>
        <v> </v>
      </c>
      <c r="O149" s="383" t="str">
        <f t="shared" si="41"/>
        <v> </v>
      </c>
      <c r="P149" s="394" t="str">
        <f t="shared" si="41"/>
        <v> </v>
      </c>
    </row>
    <row r="150" spans="2:16" ht="15">
      <c r="B150" s="25" t="s">
        <v>90</v>
      </c>
      <c r="C150" s="70" t="s">
        <v>115</v>
      </c>
      <c r="D150" s="395" t="str">
        <f>IF(D$26&lt;&gt;0,D93/D$26," ")</f>
        <v> </v>
      </c>
      <c r="E150" s="395" t="str">
        <f aca="true" t="shared" si="42" ref="E150:P150">IF(E$26&lt;&gt;0,E93/E$26," ")</f>
        <v> </v>
      </c>
      <c r="F150" s="395" t="str">
        <f t="shared" si="42"/>
        <v> </v>
      </c>
      <c r="G150" s="395" t="str">
        <f t="shared" si="42"/>
        <v> </v>
      </c>
      <c r="H150" s="395" t="str">
        <f t="shared" si="42"/>
        <v> </v>
      </c>
      <c r="I150" s="395" t="str">
        <f t="shared" si="42"/>
        <v> </v>
      </c>
      <c r="J150" s="395" t="str">
        <f t="shared" si="42"/>
        <v> </v>
      </c>
      <c r="K150" s="395" t="str">
        <f t="shared" si="42"/>
        <v> </v>
      </c>
      <c r="L150" s="395" t="str">
        <f t="shared" si="42"/>
        <v> </v>
      </c>
      <c r="M150" s="395" t="str">
        <f t="shared" si="42"/>
        <v> </v>
      </c>
      <c r="N150" s="395" t="str">
        <f t="shared" si="42"/>
        <v> </v>
      </c>
      <c r="O150" s="395" t="str">
        <f t="shared" si="42"/>
        <v> </v>
      </c>
      <c r="P150" s="394" t="str">
        <f t="shared" si="42"/>
        <v> </v>
      </c>
    </row>
    <row r="151" spans="2:16" ht="15">
      <c r="B151" s="25" t="s">
        <v>91</v>
      </c>
      <c r="C151" s="70" t="s">
        <v>116</v>
      </c>
      <c r="D151" s="395" t="str">
        <f>IF(D$27&lt;&gt;0,D94/D$27," ")</f>
        <v> </v>
      </c>
      <c r="E151" s="395" t="str">
        <f aca="true" t="shared" si="43" ref="E151:P151">IF(E$27&lt;&gt;0,E94/E$27," ")</f>
        <v> </v>
      </c>
      <c r="F151" s="395" t="str">
        <f t="shared" si="43"/>
        <v> </v>
      </c>
      <c r="G151" s="395" t="str">
        <f t="shared" si="43"/>
        <v> </v>
      </c>
      <c r="H151" s="395" t="str">
        <f t="shared" si="43"/>
        <v> </v>
      </c>
      <c r="I151" s="395" t="str">
        <f t="shared" si="43"/>
        <v> </v>
      </c>
      <c r="J151" s="395" t="str">
        <f t="shared" si="43"/>
        <v> </v>
      </c>
      <c r="K151" s="395" t="str">
        <f t="shared" si="43"/>
        <v> </v>
      </c>
      <c r="L151" s="395" t="str">
        <f t="shared" si="43"/>
        <v> </v>
      </c>
      <c r="M151" s="395" t="str">
        <f t="shared" si="43"/>
        <v> </v>
      </c>
      <c r="N151" s="395" t="str">
        <f t="shared" si="43"/>
        <v> </v>
      </c>
      <c r="O151" s="395" t="str">
        <f t="shared" si="43"/>
        <v> </v>
      </c>
      <c r="P151" s="394" t="str">
        <f t="shared" si="43"/>
        <v> </v>
      </c>
    </row>
    <row r="152" spans="2:16" ht="15">
      <c r="B152" s="25" t="s">
        <v>145</v>
      </c>
      <c r="C152" s="80" t="s">
        <v>148</v>
      </c>
      <c r="D152" s="395" t="str">
        <f>IF(D$28&lt;&gt;0,D95/D$28," ")</f>
        <v> </v>
      </c>
      <c r="E152" s="395" t="str">
        <f aca="true" t="shared" si="44" ref="E152:P152">IF(E$28&lt;&gt;0,E95/E$28," ")</f>
        <v> </v>
      </c>
      <c r="F152" s="395" t="str">
        <f t="shared" si="44"/>
        <v> </v>
      </c>
      <c r="G152" s="395" t="str">
        <f t="shared" si="44"/>
        <v> </v>
      </c>
      <c r="H152" s="395" t="str">
        <f t="shared" si="44"/>
        <v> </v>
      </c>
      <c r="I152" s="395" t="str">
        <f t="shared" si="44"/>
        <v> </v>
      </c>
      <c r="J152" s="395" t="str">
        <f t="shared" si="44"/>
        <v> </v>
      </c>
      <c r="K152" s="395" t="str">
        <f t="shared" si="44"/>
        <v> </v>
      </c>
      <c r="L152" s="395" t="str">
        <f t="shared" si="44"/>
        <v> </v>
      </c>
      <c r="M152" s="395" t="str">
        <f t="shared" si="44"/>
        <v> </v>
      </c>
      <c r="N152" s="395" t="str">
        <f t="shared" si="44"/>
        <v> </v>
      </c>
      <c r="O152" s="395" t="str">
        <f t="shared" si="44"/>
        <v> </v>
      </c>
      <c r="P152" s="394" t="str">
        <f t="shared" si="44"/>
        <v> </v>
      </c>
    </row>
    <row r="153" spans="2:16" ht="15">
      <c r="B153" s="25" t="s">
        <v>146</v>
      </c>
      <c r="C153" s="80" t="s">
        <v>149</v>
      </c>
      <c r="D153" s="395" t="str">
        <f>IF(D$29&lt;&gt;0,D96/D$29," ")</f>
        <v> </v>
      </c>
      <c r="E153" s="395" t="str">
        <f aca="true" t="shared" si="45" ref="E153:P153">IF(E$29&lt;&gt;0,E96/E$29," ")</f>
        <v> </v>
      </c>
      <c r="F153" s="395" t="str">
        <f t="shared" si="45"/>
        <v> </v>
      </c>
      <c r="G153" s="395" t="str">
        <f t="shared" si="45"/>
        <v> </v>
      </c>
      <c r="H153" s="395" t="str">
        <f t="shared" si="45"/>
        <v> </v>
      </c>
      <c r="I153" s="395" t="str">
        <f t="shared" si="45"/>
        <v> </v>
      </c>
      <c r="J153" s="395" t="str">
        <f t="shared" si="45"/>
        <v> </v>
      </c>
      <c r="K153" s="395" t="str">
        <f t="shared" si="45"/>
        <v> </v>
      </c>
      <c r="L153" s="395" t="str">
        <f t="shared" si="45"/>
        <v> </v>
      </c>
      <c r="M153" s="395" t="str">
        <f t="shared" si="45"/>
        <v> </v>
      </c>
      <c r="N153" s="395" t="str">
        <f t="shared" si="45"/>
        <v> </v>
      </c>
      <c r="O153" s="395" t="str">
        <f t="shared" si="45"/>
        <v> </v>
      </c>
      <c r="P153" s="394" t="str">
        <f t="shared" si="45"/>
        <v> </v>
      </c>
    </row>
    <row r="154" spans="2:16" ht="15">
      <c r="B154" s="25" t="s">
        <v>92</v>
      </c>
      <c r="C154" s="70" t="s">
        <v>117</v>
      </c>
      <c r="D154" s="395" t="str">
        <f>IF(D$30&lt;&gt;0,D97/D$30," ")</f>
        <v> </v>
      </c>
      <c r="E154" s="395" t="str">
        <f aca="true" t="shared" si="46" ref="E154:P154">IF(E$30&lt;&gt;0,E97/E$30," ")</f>
        <v> </v>
      </c>
      <c r="F154" s="395" t="str">
        <f t="shared" si="46"/>
        <v> </v>
      </c>
      <c r="G154" s="395" t="str">
        <f t="shared" si="46"/>
        <v> </v>
      </c>
      <c r="H154" s="395" t="str">
        <f t="shared" si="46"/>
        <v> </v>
      </c>
      <c r="I154" s="395" t="str">
        <f t="shared" si="46"/>
        <v> </v>
      </c>
      <c r="J154" s="395" t="str">
        <f t="shared" si="46"/>
        <v> </v>
      </c>
      <c r="K154" s="395" t="str">
        <f t="shared" si="46"/>
        <v> </v>
      </c>
      <c r="L154" s="395" t="str">
        <f t="shared" si="46"/>
        <v> </v>
      </c>
      <c r="M154" s="395" t="str">
        <f t="shared" si="46"/>
        <v> </v>
      </c>
      <c r="N154" s="395" t="str">
        <f t="shared" si="46"/>
        <v> </v>
      </c>
      <c r="O154" s="395" t="str">
        <f t="shared" si="46"/>
        <v> </v>
      </c>
      <c r="P154" s="394" t="str">
        <f t="shared" si="46"/>
        <v> </v>
      </c>
    </row>
    <row r="155" spans="2:16" ht="15">
      <c r="B155" s="25" t="s">
        <v>118</v>
      </c>
      <c r="C155" s="72" t="s">
        <v>124</v>
      </c>
      <c r="D155" s="395" t="str">
        <f>IF(D$31&lt;&gt;0,D98/D$31," ")</f>
        <v> </v>
      </c>
      <c r="E155" s="395" t="str">
        <f aca="true" t="shared" si="47" ref="E155:P155">IF(E$31&lt;&gt;0,E98/E$31," ")</f>
        <v> </v>
      </c>
      <c r="F155" s="378" t="str">
        <f t="shared" si="47"/>
        <v> </v>
      </c>
      <c r="G155" s="378" t="str">
        <f t="shared" si="47"/>
        <v> </v>
      </c>
      <c r="H155" s="378" t="str">
        <f t="shared" si="47"/>
        <v> </v>
      </c>
      <c r="I155" s="378" t="str">
        <f t="shared" si="47"/>
        <v> </v>
      </c>
      <c r="J155" s="378" t="str">
        <f t="shared" si="47"/>
        <v> </v>
      </c>
      <c r="K155" s="378" t="str">
        <f t="shared" si="47"/>
        <v> </v>
      </c>
      <c r="L155" s="378" t="str">
        <f t="shared" si="47"/>
        <v> </v>
      </c>
      <c r="M155" s="378" t="str">
        <f t="shared" si="47"/>
        <v> </v>
      </c>
      <c r="N155" s="378" t="str">
        <f t="shared" si="47"/>
        <v> </v>
      </c>
      <c r="O155" s="380" t="str">
        <f t="shared" si="47"/>
        <v> </v>
      </c>
      <c r="P155" s="394" t="str">
        <f t="shared" si="47"/>
        <v> </v>
      </c>
    </row>
    <row r="156" spans="2:16" ht="15">
      <c r="B156" s="25" t="s">
        <v>119</v>
      </c>
      <c r="C156" s="79" t="s">
        <v>125</v>
      </c>
      <c r="D156" s="395" t="str">
        <f>IF(D$32&lt;&gt;0,D99/D$32," ")</f>
        <v> </v>
      </c>
      <c r="E156" s="395" t="str">
        <f aca="true" t="shared" si="48" ref="E156:P156">IF(E$32&lt;&gt;0,E99/E$32," ")</f>
        <v> </v>
      </c>
      <c r="F156" s="378" t="str">
        <f t="shared" si="48"/>
        <v> </v>
      </c>
      <c r="G156" s="378" t="str">
        <f t="shared" si="48"/>
        <v> </v>
      </c>
      <c r="H156" s="378" t="str">
        <f t="shared" si="48"/>
        <v> </v>
      </c>
      <c r="I156" s="378" t="str">
        <f t="shared" si="48"/>
        <v> </v>
      </c>
      <c r="J156" s="378" t="str">
        <f t="shared" si="48"/>
        <v> </v>
      </c>
      <c r="K156" s="378" t="str">
        <f t="shared" si="48"/>
        <v> </v>
      </c>
      <c r="L156" s="378" t="str">
        <f t="shared" si="48"/>
        <v> </v>
      </c>
      <c r="M156" s="378" t="str">
        <f t="shared" si="48"/>
        <v> </v>
      </c>
      <c r="N156" s="378" t="str">
        <f t="shared" si="48"/>
        <v> </v>
      </c>
      <c r="O156" s="380" t="str">
        <f t="shared" si="48"/>
        <v> </v>
      </c>
      <c r="P156" s="379" t="str">
        <f t="shared" si="48"/>
        <v> </v>
      </c>
    </row>
    <row r="157" spans="2:16" ht="15">
      <c r="B157" s="25" t="s">
        <v>120</v>
      </c>
      <c r="C157" s="72" t="s">
        <v>182</v>
      </c>
      <c r="D157" s="383" t="str">
        <f>IF(D$33&lt;&gt;0,D100/D$33," ")</f>
        <v> </v>
      </c>
      <c r="E157" s="383" t="str">
        <f aca="true" t="shared" si="49" ref="E157:P157">IF(E$33&lt;&gt;0,E100/E$33," ")</f>
        <v> </v>
      </c>
      <c r="F157" s="383" t="str">
        <f t="shared" si="49"/>
        <v> </v>
      </c>
      <c r="G157" s="383" t="str">
        <f t="shared" si="49"/>
        <v> </v>
      </c>
      <c r="H157" s="383" t="str">
        <f t="shared" si="49"/>
        <v> </v>
      </c>
      <c r="I157" s="383" t="str">
        <f t="shared" si="49"/>
        <v> </v>
      </c>
      <c r="J157" s="383" t="str">
        <f t="shared" si="49"/>
        <v> </v>
      </c>
      <c r="K157" s="383" t="str">
        <f t="shared" si="49"/>
        <v> </v>
      </c>
      <c r="L157" s="383" t="str">
        <f t="shared" si="49"/>
        <v> </v>
      </c>
      <c r="M157" s="383" t="str">
        <f t="shared" si="49"/>
        <v> </v>
      </c>
      <c r="N157" s="383" t="str">
        <f t="shared" si="49"/>
        <v> </v>
      </c>
      <c r="O157" s="383" t="str">
        <f t="shared" si="49"/>
        <v> </v>
      </c>
      <c r="P157" s="396" t="str">
        <f t="shared" si="49"/>
        <v> </v>
      </c>
    </row>
    <row r="158" spans="2:16" ht="15">
      <c r="B158" s="25" t="s">
        <v>183</v>
      </c>
      <c r="C158" s="73" t="s">
        <v>44</v>
      </c>
      <c r="D158" s="397" t="str">
        <f>IF(D$34&lt;&gt;0,D101/D$34," ")</f>
        <v> </v>
      </c>
      <c r="E158" s="397" t="str">
        <f aca="true" t="shared" si="50" ref="E158:P158">IF(E$34&lt;&gt;0,E101/E$34," ")</f>
        <v> </v>
      </c>
      <c r="F158" s="382" t="str">
        <f t="shared" si="50"/>
        <v> </v>
      </c>
      <c r="G158" s="382" t="str">
        <f t="shared" si="50"/>
        <v> </v>
      </c>
      <c r="H158" s="382" t="str">
        <f t="shared" si="50"/>
        <v> </v>
      </c>
      <c r="I158" s="382" t="str">
        <f t="shared" si="50"/>
        <v> </v>
      </c>
      <c r="J158" s="382" t="str">
        <f t="shared" si="50"/>
        <v> </v>
      </c>
      <c r="K158" s="382" t="str">
        <f t="shared" si="50"/>
        <v> </v>
      </c>
      <c r="L158" s="382" t="str">
        <f t="shared" si="50"/>
        <v> </v>
      </c>
      <c r="M158" s="382" t="str">
        <f t="shared" si="50"/>
        <v> </v>
      </c>
      <c r="N158" s="382" t="str">
        <f t="shared" si="50"/>
        <v> </v>
      </c>
      <c r="O158" s="381" t="str">
        <f t="shared" si="50"/>
        <v> </v>
      </c>
      <c r="P158" s="398" t="str">
        <f t="shared" si="50"/>
        <v> </v>
      </c>
    </row>
    <row r="159" spans="2:16" ht="15">
      <c r="B159" s="25" t="s">
        <v>184</v>
      </c>
      <c r="C159" s="74" t="s">
        <v>45</v>
      </c>
      <c r="D159" s="383" t="str">
        <f>IF(D$35&lt;&gt;0,D102/D$35," ")</f>
        <v> </v>
      </c>
      <c r="E159" s="384" t="str">
        <f aca="true" t="shared" si="51" ref="E159:P159">IF(E$35&lt;&gt;0,E102/E$35," ")</f>
        <v> </v>
      </c>
      <c r="F159" s="378" t="str">
        <f t="shared" si="51"/>
        <v> </v>
      </c>
      <c r="G159" s="378" t="str">
        <f t="shared" si="51"/>
        <v> </v>
      </c>
      <c r="H159" s="378" t="str">
        <f t="shared" si="51"/>
        <v> </v>
      </c>
      <c r="I159" s="378" t="str">
        <f t="shared" si="51"/>
        <v> </v>
      </c>
      <c r="J159" s="378" t="str">
        <f t="shared" si="51"/>
        <v> </v>
      </c>
      <c r="K159" s="378" t="str">
        <f t="shared" si="51"/>
        <v> </v>
      </c>
      <c r="L159" s="378" t="str">
        <f t="shared" si="51"/>
        <v> </v>
      </c>
      <c r="M159" s="378" t="str">
        <f t="shared" si="51"/>
        <v> </v>
      </c>
      <c r="N159" s="378" t="str">
        <f t="shared" si="51"/>
        <v> </v>
      </c>
      <c r="O159" s="378" t="str">
        <f t="shared" si="51"/>
        <v> </v>
      </c>
      <c r="P159" s="379" t="str">
        <f t="shared" si="51"/>
        <v> </v>
      </c>
    </row>
    <row r="160" spans="2:16" ht="15">
      <c r="B160" s="25" t="s">
        <v>121</v>
      </c>
      <c r="C160" s="74" t="s">
        <v>126</v>
      </c>
      <c r="D160" s="383" t="str">
        <f>IF(D$36&lt;&gt;0,D103/D$36," ")</f>
        <v> </v>
      </c>
      <c r="E160" s="383" t="str">
        <f aca="true" t="shared" si="52" ref="E160:P160">IF(E$36&lt;&gt;0,E103/E$36," ")</f>
        <v> </v>
      </c>
      <c r="F160" s="383" t="str">
        <f t="shared" si="52"/>
        <v> </v>
      </c>
      <c r="G160" s="383" t="str">
        <f t="shared" si="52"/>
        <v> </v>
      </c>
      <c r="H160" s="383" t="str">
        <f t="shared" si="52"/>
        <v> </v>
      </c>
      <c r="I160" s="383" t="str">
        <f t="shared" si="52"/>
        <v> </v>
      </c>
      <c r="J160" s="383" t="str">
        <f t="shared" si="52"/>
        <v> </v>
      </c>
      <c r="K160" s="383" t="str">
        <f t="shared" si="52"/>
        <v> </v>
      </c>
      <c r="L160" s="383" t="str">
        <f t="shared" si="52"/>
        <v> </v>
      </c>
      <c r="M160" s="383" t="str">
        <f t="shared" si="52"/>
        <v> </v>
      </c>
      <c r="N160" s="383" t="str">
        <f t="shared" si="52"/>
        <v> </v>
      </c>
      <c r="O160" s="383" t="str">
        <f t="shared" si="52"/>
        <v> </v>
      </c>
      <c r="P160" s="396" t="str">
        <f t="shared" si="52"/>
        <v> </v>
      </c>
    </row>
    <row r="161" spans="2:16" ht="15">
      <c r="B161" s="25" t="s">
        <v>185</v>
      </c>
      <c r="C161" s="74" t="s">
        <v>176</v>
      </c>
      <c r="D161" s="383" t="str">
        <f>IF(D$37&lt;&gt;0,D104/D$37," ")</f>
        <v> </v>
      </c>
      <c r="E161" s="384" t="str">
        <f aca="true" t="shared" si="53" ref="E161:P161">IF(E$37&lt;&gt;0,E104/E$37," ")</f>
        <v> </v>
      </c>
      <c r="F161" s="378" t="str">
        <f t="shared" si="53"/>
        <v> </v>
      </c>
      <c r="G161" s="378" t="str">
        <f t="shared" si="53"/>
        <v> </v>
      </c>
      <c r="H161" s="378" t="str">
        <f t="shared" si="53"/>
        <v> </v>
      </c>
      <c r="I161" s="378" t="str">
        <f t="shared" si="53"/>
        <v> </v>
      </c>
      <c r="J161" s="399" t="str">
        <f t="shared" si="53"/>
        <v> </v>
      </c>
      <c r="K161" s="378" t="str">
        <f t="shared" si="53"/>
        <v> </v>
      </c>
      <c r="L161" s="378" t="str">
        <f t="shared" si="53"/>
        <v> </v>
      </c>
      <c r="M161" s="378" t="str">
        <f t="shared" si="53"/>
        <v> </v>
      </c>
      <c r="N161" s="378" t="str">
        <f t="shared" si="53"/>
        <v> </v>
      </c>
      <c r="O161" s="378" t="str">
        <f t="shared" si="53"/>
        <v> </v>
      </c>
      <c r="P161" s="379" t="str">
        <f t="shared" si="53"/>
        <v> </v>
      </c>
    </row>
    <row r="162" spans="2:16" ht="15">
      <c r="B162" s="25" t="s">
        <v>186</v>
      </c>
      <c r="C162" s="74" t="s">
        <v>177</v>
      </c>
      <c r="D162" s="383" t="str">
        <f>IF(D$38&lt;&gt;0,D105/D$38," ")</f>
        <v> </v>
      </c>
      <c r="E162" s="384" t="str">
        <f aca="true" t="shared" si="54" ref="E162:P162">IF(E$38&lt;&gt;0,E105/E$38," ")</f>
        <v> </v>
      </c>
      <c r="F162" s="378" t="str">
        <f t="shared" si="54"/>
        <v> </v>
      </c>
      <c r="G162" s="378" t="str">
        <f t="shared" si="54"/>
        <v> </v>
      </c>
      <c r="H162" s="378" t="str">
        <f t="shared" si="54"/>
        <v> </v>
      </c>
      <c r="I162" s="378" t="str">
        <f t="shared" si="54"/>
        <v> </v>
      </c>
      <c r="J162" s="399" t="str">
        <f t="shared" si="54"/>
        <v> </v>
      </c>
      <c r="K162" s="378" t="str">
        <f t="shared" si="54"/>
        <v> </v>
      </c>
      <c r="L162" s="378" t="str">
        <f t="shared" si="54"/>
        <v> </v>
      </c>
      <c r="M162" s="378" t="str">
        <f t="shared" si="54"/>
        <v> </v>
      </c>
      <c r="N162" s="378" t="str">
        <f t="shared" si="54"/>
        <v> </v>
      </c>
      <c r="O162" s="378" t="str">
        <f t="shared" si="54"/>
        <v> </v>
      </c>
      <c r="P162" s="379" t="str">
        <f t="shared" si="54"/>
        <v> </v>
      </c>
    </row>
    <row r="163" spans="2:16" ht="15">
      <c r="B163" s="25" t="s">
        <v>122</v>
      </c>
      <c r="C163" s="75" t="s">
        <v>187</v>
      </c>
      <c r="D163" s="383" t="str">
        <f>IF(D$39&lt;&gt;0,D106/D$39," ")</f>
        <v> </v>
      </c>
      <c r="E163" s="383" t="str">
        <f aca="true" t="shared" si="55" ref="E163:P163">IF(E$39&lt;&gt;0,E106/E$39," ")</f>
        <v> </v>
      </c>
      <c r="F163" s="383" t="str">
        <f t="shared" si="55"/>
        <v> </v>
      </c>
      <c r="G163" s="383" t="str">
        <f t="shared" si="55"/>
        <v> </v>
      </c>
      <c r="H163" s="383" t="str">
        <f t="shared" si="55"/>
        <v> </v>
      </c>
      <c r="I163" s="383" t="str">
        <f t="shared" si="55"/>
        <v> </v>
      </c>
      <c r="J163" s="383" t="str">
        <f t="shared" si="55"/>
        <v> </v>
      </c>
      <c r="K163" s="383" t="str">
        <f t="shared" si="55"/>
        <v> </v>
      </c>
      <c r="L163" s="383" t="str">
        <f t="shared" si="55"/>
        <v> </v>
      </c>
      <c r="M163" s="383" t="str">
        <f t="shared" si="55"/>
        <v> </v>
      </c>
      <c r="N163" s="383" t="str">
        <f t="shared" si="55"/>
        <v> </v>
      </c>
      <c r="O163" s="383" t="str">
        <f t="shared" si="55"/>
        <v> </v>
      </c>
      <c r="P163" s="396" t="str">
        <f t="shared" si="55"/>
        <v> </v>
      </c>
    </row>
    <row r="164" spans="2:16" ht="15">
      <c r="B164" s="25" t="s">
        <v>180</v>
      </c>
      <c r="C164" s="75" t="s">
        <v>47</v>
      </c>
      <c r="D164" s="397" t="str">
        <f>IF(D$40&lt;&gt;0,D107/D$40," ")</f>
        <v> </v>
      </c>
      <c r="E164" s="397" t="str">
        <f aca="true" t="shared" si="56" ref="E164:P164">IF(E$40&lt;&gt;0,E107/E$40," ")</f>
        <v> </v>
      </c>
      <c r="F164" s="397" t="str">
        <f t="shared" si="56"/>
        <v> </v>
      </c>
      <c r="G164" s="397" t="str">
        <f t="shared" si="56"/>
        <v> </v>
      </c>
      <c r="H164" s="397" t="str">
        <f t="shared" si="56"/>
        <v> </v>
      </c>
      <c r="I164" s="397" t="str">
        <f t="shared" si="56"/>
        <v> </v>
      </c>
      <c r="J164" s="397" t="str">
        <f t="shared" si="56"/>
        <v> </v>
      </c>
      <c r="K164" s="397" t="str">
        <f t="shared" si="56"/>
        <v> </v>
      </c>
      <c r="L164" s="397" t="str">
        <f t="shared" si="56"/>
        <v> </v>
      </c>
      <c r="M164" s="397" t="str">
        <f t="shared" si="56"/>
        <v> </v>
      </c>
      <c r="N164" s="397" t="str">
        <f t="shared" si="56"/>
        <v> </v>
      </c>
      <c r="O164" s="397" t="str">
        <f t="shared" si="56"/>
        <v> </v>
      </c>
      <c r="P164" s="379" t="str">
        <f t="shared" si="56"/>
        <v> </v>
      </c>
    </row>
    <row r="165" spans="2:16" ht="15">
      <c r="B165" s="25" t="s">
        <v>188</v>
      </c>
      <c r="C165" s="75" t="s">
        <v>179</v>
      </c>
      <c r="D165" s="397" t="str">
        <f>IF(D$41&lt;&gt;0,D108/D$41," ")</f>
        <v> </v>
      </c>
      <c r="E165" s="400" t="str">
        <f aca="true" t="shared" si="57" ref="E165:P165">IF(E$41&lt;&gt;0,E108/E$41," ")</f>
        <v> </v>
      </c>
      <c r="F165" s="382" t="str">
        <f t="shared" si="57"/>
        <v> </v>
      </c>
      <c r="G165" s="382" t="str">
        <f t="shared" si="57"/>
        <v> </v>
      </c>
      <c r="H165" s="382" t="str">
        <f t="shared" si="57"/>
        <v> </v>
      </c>
      <c r="I165" s="382" t="str">
        <f t="shared" si="57"/>
        <v> </v>
      </c>
      <c r="J165" s="378" t="str">
        <f t="shared" si="57"/>
        <v> </v>
      </c>
      <c r="K165" s="382" t="str">
        <f t="shared" si="57"/>
        <v> </v>
      </c>
      <c r="L165" s="382" t="str">
        <f t="shared" si="57"/>
        <v> </v>
      </c>
      <c r="M165" s="382" t="str">
        <f t="shared" si="57"/>
        <v> </v>
      </c>
      <c r="N165" s="382" t="str">
        <f t="shared" si="57"/>
        <v> </v>
      </c>
      <c r="O165" s="382" t="str">
        <f t="shared" si="57"/>
        <v> </v>
      </c>
      <c r="P165" s="379" t="str">
        <f t="shared" si="57"/>
        <v> </v>
      </c>
    </row>
    <row r="166" spans="2:16" ht="15">
      <c r="B166" s="25" t="s">
        <v>189</v>
      </c>
      <c r="C166" s="75" t="s">
        <v>178</v>
      </c>
      <c r="D166" s="397" t="str">
        <f>IF(D$42&lt;&gt;0,D109/D$42," ")</f>
        <v> </v>
      </c>
      <c r="E166" s="400" t="str">
        <f aca="true" t="shared" si="58" ref="E166:P166">IF(E$42&lt;&gt;0,E109/E$42," ")</f>
        <v> </v>
      </c>
      <c r="F166" s="382" t="str">
        <f t="shared" si="58"/>
        <v> </v>
      </c>
      <c r="G166" s="382" t="str">
        <f t="shared" si="58"/>
        <v> </v>
      </c>
      <c r="H166" s="382" t="str">
        <f t="shared" si="58"/>
        <v> </v>
      </c>
      <c r="I166" s="382" t="str">
        <f t="shared" si="58"/>
        <v> </v>
      </c>
      <c r="J166" s="378" t="str">
        <f t="shared" si="58"/>
        <v> </v>
      </c>
      <c r="K166" s="382" t="str">
        <f t="shared" si="58"/>
        <v> </v>
      </c>
      <c r="L166" s="382" t="str">
        <f t="shared" si="58"/>
        <v> </v>
      </c>
      <c r="M166" s="382" t="str">
        <f t="shared" si="58"/>
        <v> </v>
      </c>
      <c r="N166" s="382" t="str">
        <f t="shared" si="58"/>
        <v> </v>
      </c>
      <c r="O166" s="382" t="str">
        <f t="shared" si="58"/>
        <v> </v>
      </c>
      <c r="P166" s="379" t="str">
        <f t="shared" si="58"/>
        <v> </v>
      </c>
    </row>
    <row r="167" spans="2:16" ht="15">
      <c r="B167" s="25" t="s">
        <v>181</v>
      </c>
      <c r="C167" s="75" t="s">
        <v>152</v>
      </c>
      <c r="D167" s="397" t="str">
        <f>IF(D$43&lt;&gt;0,D110/D$43," ")</f>
        <v> </v>
      </c>
      <c r="E167" s="400" t="str">
        <f aca="true" t="shared" si="59" ref="E167:P167">IF(E$43&lt;&gt;0,E110/E$43," ")</f>
        <v> </v>
      </c>
      <c r="F167" s="382" t="str">
        <f t="shared" si="59"/>
        <v> </v>
      </c>
      <c r="G167" s="382" t="str">
        <f t="shared" si="59"/>
        <v> </v>
      </c>
      <c r="H167" s="382" t="str">
        <f t="shared" si="59"/>
        <v> </v>
      </c>
      <c r="I167" s="382" t="str">
        <f t="shared" si="59"/>
        <v> </v>
      </c>
      <c r="J167" s="378" t="str">
        <f t="shared" si="59"/>
        <v> </v>
      </c>
      <c r="K167" s="382" t="str">
        <f t="shared" si="59"/>
        <v> </v>
      </c>
      <c r="L167" s="382" t="str">
        <f t="shared" si="59"/>
        <v> </v>
      </c>
      <c r="M167" s="382" t="str">
        <f t="shared" si="59"/>
        <v> </v>
      </c>
      <c r="N167" s="382" t="str">
        <f t="shared" si="59"/>
        <v> </v>
      </c>
      <c r="O167" s="382" t="str">
        <f t="shared" si="59"/>
        <v> </v>
      </c>
      <c r="P167" s="379" t="str">
        <f t="shared" si="59"/>
        <v> </v>
      </c>
    </row>
    <row r="168" spans="2:16" ht="15">
      <c r="B168" s="25" t="s">
        <v>123</v>
      </c>
      <c r="C168" s="75" t="s">
        <v>127</v>
      </c>
      <c r="D168" s="397" t="str">
        <f>IF(D$44&lt;&gt;0,D111/D$44," ")</f>
        <v> </v>
      </c>
      <c r="E168" s="400" t="str">
        <f aca="true" t="shared" si="60" ref="E168:P168">IF(E$44&lt;&gt;0,E111/E$44," ")</f>
        <v> </v>
      </c>
      <c r="F168" s="382" t="str">
        <f t="shared" si="60"/>
        <v> </v>
      </c>
      <c r="G168" s="382" t="str">
        <f t="shared" si="60"/>
        <v> </v>
      </c>
      <c r="H168" s="382" t="str">
        <f t="shared" si="60"/>
        <v> </v>
      </c>
      <c r="I168" s="382" t="str">
        <f t="shared" si="60"/>
        <v> </v>
      </c>
      <c r="J168" s="378" t="str">
        <f t="shared" si="60"/>
        <v> </v>
      </c>
      <c r="K168" s="382" t="str">
        <f t="shared" si="60"/>
        <v> </v>
      </c>
      <c r="L168" s="382" t="str">
        <f t="shared" si="60"/>
        <v> </v>
      </c>
      <c r="M168" s="382" t="str">
        <f t="shared" si="60"/>
        <v> </v>
      </c>
      <c r="N168" s="382" t="str">
        <f t="shared" si="60"/>
        <v> </v>
      </c>
      <c r="O168" s="382" t="str">
        <f t="shared" si="60"/>
        <v> </v>
      </c>
      <c r="P168" s="379" t="str">
        <f t="shared" si="60"/>
        <v> </v>
      </c>
    </row>
    <row r="169" spans="2:16" ht="15">
      <c r="B169" s="24" t="s">
        <v>51</v>
      </c>
      <c r="C169" s="22" t="s">
        <v>106</v>
      </c>
      <c r="D169" s="401" t="str">
        <f>IF(D$45&lt;&gt;0,D112/D$45," ")</f>
        <v> </v>
      </c>
      <c r="E169" s="401" t="str">
        <f aca="true" t="shared" si="61" ref="E169:P169">IF(E$45&lt;&gt;0,E112/E$45," ")</f>
        <v> </v>
      </c>
      <c r="F169" s="401" t="str">
        <f t="shared" si="61"/>
        <v> </v>
      </c>
      <c r="G169" s="401" t="str">
        <f t="shared" si="61"/>
        <v> </v>
      </c>
      <c r="H169" s="401" t="str">
        <f t="shared" si="61"/>
        <v> </v>
      </c>
      <c r="I169" s="401" t="str">
        <f t="shared" si="61"/>
        <v> </v>
      </c>
      <c r="J169" s="401" t="str">
        <f t="shared" si="61"/>
        <v> </v>
      </c>
      <c r="K169" s="401" t="str">
        <f t="shared" si="61"/>
        <v> </v>
      </c>
      <c r="L169" s="401" t="str">
        <f t="shared" si="61"/>
        <v> </v>
      </c>
      <c r="M169" s="401" t="str">
        <f t="shared" si="61"/>
        <v> </v>
      </c>
      <c r="N169" s="401" t="str">
        <f t="shared" si="61"/>
        <v> </v>
      </c>
      <c r="O169" s="401" t="str">
        <f t="shared" si="61"/>
        <v> </v>
      </c>
      <c r="P169" s="379" t="str">
        <f t="shared" si="61"/>
        <v> </v>
      </c>
    </row>
    <row r="170" spans="2:16" ht="15">
      <c r="B170" s="24" t="s">
        <v>103</v>
      </c>
      <c r="C170" s="71" t="s">
        <v>105</v>
      </c>
      <c r="D170" s="397" t="str">
        <f>IF(D$46&lt;&gt;0,D113/D$46," ")</f>
        <v> </v>
      </c>
      <c r="E170" s="400" t="str">
        <f aca="true" t="shared" si="62" ref="E170:P170">IF(E$46&lt;&gt;0,E113/E$46," ")</f>
        <v> </v>
      </c>
      <c r="F170" s="382" t="str">
        <f t="shared" si="62"/>
        <v> </v>
      </c>
      <c r="G170" s="382" t="str">
        <f t="shared" si="62"/>
        <v> </v>
      </c>
      <c r="H170" s="382" t="str">
        <f t="shared" si="62"/>
        <v> </v>
      </c>
      <c r="I170" s="382" t="str">
        <f t="shared" si="62"/>
        <v> </v>
      </c>
      <c r="J170" s="382" t="str">
        <f t="shared" si="62"/>
        <v> </v>
      </c>
      <c r="K170" s="382" t="str">
        <f t="shared" si="62"/>
        <v> </v>
      </c>
      <c r="L170" s="382" t="str">
        <f t="shared" si="62"/>
        <v> </v>
      </c>
      <c r="M170" s="382" t="str">
        <f t="shared" si="62"/>
        <v> </v>
      </c>
      <c r="N170" s="382" t="str">
        <f t="shared" si="62"/>
        <v> </v>
      </c>
      <c r="O170" s="382" t="str">
        <f t="shared" si="62"/>
        <v> </v>
      </c>
      <c r="P170" s="402" t="str">
        <f t="shared" si="62"/>
        <v> </v>
      </c>
    </row>
    <row r="171" spans="2:16" ht="15">
      <c r="B171" s="24" t="s">
        <v>104</v>
      </c>
      <c r="C171" s="71" t="s">
        <v>107</v>
      </c>
      <c r="D171" s="397" t="str">
        <f>IF(D$47&lt;&gt;0,D114/D$47," ")</f>
        <v> </v>
      </c>
      <c r="E171" s="400" t="str">
        <f aca="true" t="shared" si="63" ref="E171:P171">IF(E$47&lt;&gt;0,E114/E$47," ")</f>
        <v> </v>
      </c>
      <c r="F171" s="382" t="str">
        <f t="shared" si="63"/>
        <v> </v>
      </c>
      <c r="G171" s="382" t="str">
        <f t="shared" si="63"/>
        <v> </v>
      </c>
      <c r="H171" s="382" t="str">
        <f t="shared" si="63"/>
        <v> </v>
      </c>
      <c r="I171" s="382" t="str">
        <f t="shared" si="63"/>
        <v> </v>
      </c>
      <c r="J171" s="382" t="str">
        <f t="shared" si="63"/>
        <v> </v>
      </c>
      <c r="K171" s="382" t="str">
        <f t="shared" si="63"/>
        <v> </v>
      </c>
      <c r="L171" s="382" t="str">
        <f t="shared" si="63"/>
        <v> </v>
      </c>
      <c r="M171" s="382" t="str">
        <f t="shared" si="63"/>
        <v> </v>
      </c>
      <c r="N171" s="382" t="str">
        <f t="shared" si="63"/>
        <v> </v>
      </c>
      <c r="O171" s="382" t="str">
        <f t="shared" si="63"/>
        <v> </v>
      </c>
      <c r="P171" s="402" t="str">
        <f t="shared" si="63"/>
        <v> </v>
      </c>
    </row>
    <row r="172" spans="2:16" ht="15">
      <c r="B172" s="24" t="s">
        <v>52</v>
      </c>
      <c r="C172" s="22" t="s">
        <v>110</v>
      </c>
      <c r="D172" s="397" t="str">
        <f>IF(D$48&lt;&gt;0,D115/D$48," ")</f>
        <v> </v>
      </c>
      <c r="E172" s="397" t="str">
        <f aca="true" t="shared" si="64" ref="E172:P172">IF(E$48&lt;&gt;0,E115/E$48," ")</f>
        <v> </v>
      </c>
      <c r="F172" s="397" t="str">
        <f t="shared" si="64"/>
        <v> </v>
      </c>
      <c r="G172" s="397" t="str">
        <f t="shared" si="64"/>
        <v> </v>
      </c>
      <c r="H172" s="397" t="str">
        <f t="shared" si="64"/>
        <v> </v>
      </c>
      <c r="I172" s="397" t="str">
        <f t="shared" si="64"/>
        <v> </v>
      </c>
      <c r="J172" s="397" t="str">
        <f t="shared" si="64"/>
        <v> </v>
      </c>
      <c r="K172" s="397" t="str">
        <f t="shared" si="64"/>
        <v> </v>
      </c>
      <c r="L172" s="397" t="str">
        <f t="shared" si="64"/>
        <v> </v>
      </c>
      <c r="M172" s="397" t="str">
        <f t="shared" si="64"/>
        <v> </v>
      </c>
      <c r="N172" s="397" t="str">
        <f t="shared" si="64"/>
        <v> </v>
      </c>
      <c r="O172" s="397" t="str">
        <f t="shared" si="64"/>
        <v> </v>
      </c>
      <c r="P172" s="402" t="str">
        <f t="shared" si="64"/>
        <v> </v>
      </c>
    </row>
    <row r="173" spans="2:16" ht="15">
      <c r="B173" s="25" t="s">
        <v>108</v>
      </c>
      <c r="C173" s="71" t="s">
        <v>105</v>
      </c>
      <c r="D173" s="397" t="str">
        <f>IF(D$49&lt;&gt;0,D116/D$49," ")</f>
        <v> </v>
      </c>
      <c r="E173" s="397" t="str">
        <f aca="true" t="shared" si="65" ref="E173:P173">IF(E$49&lt;&gt;0,E116/E$49," ")</f>
        <v> </v>
      </c>
      <c r="F173" s="381" t="str">
        <f t="shared" si="65"/>
        <v> </v>
      </c>
      <c r="G173" s="381" t="str">
        <f t="shared" si="65"/>
        <v> </v>
      </c>
      <c r="H173" s="381" t="str">
        <f t="shared" si="65"/>
        <v> </v>
      </c>
      <c r="I173" s="381" t="str">
        <f t="shared" si="65"/>
        <v> </v>
      </c>
      <c r="J173" s="381" t="str">
        <f t="shared" si="65"/>
        <v> </v>
      </c>
      <c r="K173" s="381" t="str">
        <f t="shared" si="65"/>
        <v> </v>
      </c>
      <c r="L173" s="381" t="str">
        <f t="shared" si="65"/>
        <v> </v>
      </c>
      <c r="M173" s="381" t="str">
        <f t="shared" si="65"/>
        <v> </v>
      </c>
      <c r="N173" s="381" t="str">
        <f t="shared" si="65"/>
        <v> </v>
      </c>
      <c r="O173" s="381" t="str">
        <f t="shared" si="65"/>
        <v> </v>
      </c>
      <c r="P173" s="402" t="str">
        <f t="shared" si="65"/>
        <v> </v>
      </c>
    </row>
    <row r="174" spans="2:16" ht="15">
      <c r="B174" s="25" t="s">
        <v>109</v>
      </c>
      <c r="C174" s="71" t="s">
        <v>107</v>
      </c>
      <c r="D174" s="397" t="str">
        <f>IF(D$50&lt;&gt;0,D117/D$50," ")</f>
        <v> </v>
      </c>
      <c r="E174" s="397" t="str">
        <f aca="true" t="shared" si="66" ref="E174:P174">IF(E$50&lt;&gt;0,E117/E$50," ")</f>
        <v> </v>
      </c>
      <c r="F174" s="397" t="str">
        <f t="shared" si="66"/>
        <v> </v>
      </c>
      <c r="G174" s="397" t="str">
        <f t="shared" si="66"/>
        <v> </v>
      </c>
      <c r="H174" s="397" t="str">
        <f t="shared" si="66"/>
        <v> </v>
      </c>
      <c r="I174" s="397" t="str">
        <f t="shared" si="66"/>
        <v> </v>
      </c>
      <c r="J174" s="397" t="str">
        <f t="shared" si="66"/>
        <v> </v>
      </c>
      <c r="K174" s="397" t="str">
        <f t="shared" si="66"/>
        <v> </v>
      </c>
      <c r="L174" s="397" t="str">
        <f t="shared" si="66"/>
        <v> </v>
      </c>
      <c r="M174" s="397" t="str">
        <f t="shared" si="66"/>
        <v> </v>
      </c>
      <c r="N174" s="397" t="str">
        <f t="shared" si="66"/>
        <v> </v>
      </c>
      <c r="O174" s="397" t="str">
        <f t="shared" si="66"/>
        <v> </v>
      </c>
      <c r="P174" s="402" t="str">
        <f t="shared" si="66"/>
        <v> </v>
      </c>
    </row>
    <row r="175" spans="2:16" ht="15">
      <c r="B175" s="25" t="s">
        <v>53</v>
      </c>
      <c r="C175" s="22" t="s">
        <v>131</v>
      </c>
      <c r="D175" s="397" t="str">
        <f>IF(D$51&lt;&gt;0,D118/D$51," ")</f>
        <v> </v>
      </c>
      <c r="E175" s="397" t="str">
        <f aca="true" t="shared" si="67" ref="E175:P175">IF(E$51&lt;&gt;0,E118/E$51," ")</f>
        <v> </v>
      </c>
      <c r="F175" s="397" t="str">
        <f t="shared" si="67"/>
        <v> </v>
      </c>
      <c r="G175" s="397" t="str">
        <f t="shared" si="67"/>
        <v> </v>
      </c>
      <c r="H175" s="397" t="str">
        <f t="shared" si="67"/>
        <v> </v>
      </c>
      <c r="I175" s="397" t="str">
        <f t="shared" si="67"/>
        <v> </v>
      </c>
      <c r="J175" s="397" t="str">
        <f t="shared" si="67"/>
        <v> </v>
      </c>
      <c r="K175" s="397" t="str">
        <f t="shared" si="67"/>
        <v> </v>
      </c>
      <c r="L175" s="397" t="str">
        <f t="shared" si="67"/>
        <v> </v>
      </c>
      <c r="M175" s="397" t="str">
        <f t="shared" si="67"/>
        <v> </v>
      </c>
      <c r="N175" s="397" t="str">
        <f t="shared" si="67"/>
        <v> </v>
      </c>
      <c r="O175" s="397" t="str">
        <f t="shared" si="67"/>
        <v> </v>
      </c>
      <c r="P175" s="402" t="str">
        <f t="shared" si="67"/>
        <v> </v>
      </c>
    </row>
    <row r="176" spans="2:16" ht="15">
      <c r="B176" s="41" t="s">
        <v>54</v>
      </c>
      <c r="C176" s="22" t="s">
        <v>93</v>
      </c>
      <c r="D176" s="397" t="str">
        <f>IF(D$52&lt;&gt;0,D119/D$52," ")</f>
        <v> </v>
      </c>
      <c r="E176" s="400" t="str">
        <f aca="true" t="shared" si="68" ref="E176:P176">IF(E$52&lt;&gt;0,E119/E$52," ")</f>
        <v> </v>
      </c>
      <c r="F176" s="382" t="str">
        <f t="shared" si="68"/>
        <v> </v>
      </c>
      <c r="G176" s="382" t="str">
        <f t="shared" si="68"/>
        <v> </v>
      </c>
      <c r="H176" s="382" t="str">
        <f t="shared" si="68"/>
        <v> </v>
      </c>
      <c r="I176" s="382" t="str">
        <f t="shared" si="68"/>
        <v> </v>
      </c>
      <c r="J176" s="382" t="str">
        <f t="shared" si="68"/>
        <v> </v>
      </c>
      <c r="K176" s="382" t="str">
        <f t="shared" si="68"/>
        <v> </v>
      </c>
      <c r="L176" s="382" t="str">
        <f t="shared" si="68"/>
        <v> </v>
      </c>
      <c r="M176" s="382" t="str">
        <f t="shared" si="68"/>
        <v> </v>
      </c>
      <c r="N176" s="382" t="str">
        <f t="shared" si="68"/>
        <v> </v>
      </c>
      <c r="O176" s="382" t="str">
        <f t="shared" si="68"/>
        <v> </v>
      </c>
      <c r="P176" s="402" t="str">
        <f t="shared" si="68"/>
        <v> </v>
      </c>
    </row>
    <row r="177" spans="2:16" ht="15">
      <c r="B177" s="41" t="s">
        <v>55</v>
      </c>
      <c r="C177" s="22" t="s">
        <v>94</v>
      </c>
      <c r="D177" s="397" t="str">
        <f>IF(D$53&lt;&gt;0,D120/D$53," ")</f>
        <v> </v>
      </c>
      <c r="E177" s="400" t="str">
        <f aca="true" t="shared" si="69" ref="E177:P177">IF(E$53&lt;&gt;0,E120/E$53," ")</f>
        <v> </v>
      </c>
      <c r="F177" s="382" t="str">
        <f t="shared" si="69"/>
        <v> </v>
      </c>
      <c r="G177" s="382" t="str">
        <f t="shared" si="69"/>
        <v> </v>
      </c>
      <c r="H177" s="382" t="str">
        <f t="shared" si="69"/>
        <v> </v>
      </c>
      <c r="I177" s="382" t="str">
        <f t="shared" si="69"/>
        <v> </v>
      </c>
      <c r="J177" s="382" t="str">
        <f t="shared" si="69"/>
        <v> </v>
      </c>
      <c r="K177" s="382" t="str">
        <f t="shared" si="69"/>
        <v> </v>
      </c>
      <c r="L177" s="382" t="str">
        <f t="shared" si="69"/>
        <v> </v>
      </c>
      <c r="M177" s="382" t="str">
        <f t="shared" si="69"/>
        <v> </v>
      </c>
      <c r="N177" s="382" t="str">
        <f t="shared" si="69"/>
        <v> </v>
      </c>
      <c r="O177" s="382" t="str">
        <f t="shared" si="69"/>
        <v> </v>
      </c>
      <c r="P177" s="402" t="str">
        <f t="shared" si="69"/>
        <v> </v>
      </c>
    </row>
    <row r="178" spans="2:16" ht="15">
      <c r="B178" s="41" t="s">
        <v>78</v>
      </c>
      <c r="C178" s="22" t="s">
        <v>153</v>
      </c>
      <c r="D178" s="397" t="str">
        <f>IF(D$54&lt;&gt;0,D121/D$54," ")</f>
        <v> </v>
      </c>
      <c r="E178" s="400" t="str">
        <f aca="true" t="shared" si="70" ref="E178:P178">IF(E$54&lt;&gt;0,E121/E$54," ")</f>
        <v> </v>
      </c>
      <c r="F178" s="382" t="str">
        <f t="shared" si="70"/>
        <v> </v>
      </c>
      <c r="G178" s="382" t="str">
        <f t="shared" si="70"/>
        <v> </v>
      </c>
      <c r="H178" s="382" t="str">
        <f t="shared" si="70"/>
        <v> </v>
      </c>
      <c r="I178" s="382" t="str">
        <f t="shared" si="70"/>
        <v> </v>
      </c>
      <c r="J178" s="382" t="str">
        <f t="shared" si="70"/>
        <v> </v>
      </c>
      <c r="K178" s="382" t="str">
        <f t="shared" si="70"/>
        <v> </v>
      </c>
      <c r="L178" s="382" t="str">
        <f t="shared" si="70"/>
        <v> </v>
      </c>
      <c r="M178" s="382" t="str">
        <f t="shared" si="70"/>
        <v> </v>
      </c>
      <c r="N178" s="382" t="str">
        <f t="shared" si="70"/>
        <v> </v>
      </c>
      <c r="O178" s="382" t="str">
        <f t="shared" si="70"/>
        <v> </v>
      </c>
      <c r="P178" s="402" t="str">
        <f t="shared" si="70"/>
        <v> </v>
      </c>
    </row>
    <row r="179" spans="2:16" ht="15">
      <c r="B179" s="41" t="s">
        <v>111</v>
      </c>
      <c r="C179" s="23" t="s">
        <v>133</v>
      </c>
      <c r="D179" s="397" t="str">
        <f>IF(D$55&lt;&gt;0,D122/D$55," ")</f>
        <v> </v>
      </c>
      <c r="E179" s="397" t="str">
        <f aca="true" t="shared" si="71" ref="E179:P179">IF(E$55&lt;&gt;0,E122/E$55," ")</f>
        <v> </v>
      </c>
      <c r="F179" s="397" t="str">
        <f t="shared" si="71"/>
        <v> </v>
      </c>
      <c r="G179" s="397" t="str">
        <f t="shared" si="71"/>
        <v> </v>
      </c>
      <c r="H179" s="397" t="str">
        <f t="shared" si="71"/>
        <v> </v>
      </c>
      <c r="I179" s="397" t="str">
        <f t="shared" si="71"/>
        <v> </v>
      </c>
      <c r="J179" s="397" t="str">
        <f t="shared" si="71"/>
        <v> </v>
      </c>
      <c r="K179" s="397" t="str">
        <f t="shared" si="71"/>
        <v> </v>
      </c>
      <c r="L179" s="397" t="str">
        <f t="shared" si="71"/>
        <v> </v>
      </c>
      <c r="M179" s="397" t="str">
        <f t="shared" si="71"/>
        <v> </v>
      </c>
      <c r="N179" s="397" t="str">
        <f t="shared" si="71"/>
        <v> </v>
      </c>
      <c r="O179" s="397" t="str">
        <f t="shared" si="71"/>
        <v> </v>
      </c>
      <c r="P179" s="402" t="str">
        <f t="shared" si="71"/>
        <v> </v>
      </c>
    </row>
    <row r="180" spans="2:16" ht="15">
      <c r="B180" s="41" t="s">
        <v>136</v>
      </c>
      <c r="C180" s="77" t="s">
        <v>86</v>
      </c>
      <c r="D180" s="397" t="str">
        <f>IF(D$56&lt;&gt;0,D123/D$56," ")</f>
        <v> </v>
      </c>
      <c r="E180" s="400" t="str">
        <f aca="true" t="shared" si="72" ref="E180:P180">IF(E$56&lt;&gt;0,E123/E$56," ")</f>
        <v> </v>
      </c>
      <c r="F180" s="382" t="str">
        <f t="shared" si="72"/>
        <v> </v>
      </c>
      <c r="G180" s="382" t="str">
        <f t="shared" si="72"/>
        <v> </v>
      </c>
      <c r="H180" s="382" t="str">
        <f t="shared" si="72"/>
        <v> </v>
      </c>
      <c r="I180" s="382" t="str">
        <f t="shared" si="72"/>
        <v> </v>
      </c>
      <c r="J180" s="382" t="str">
        <f t="shared" si="72"/>
        <v> </v>
      </c>
      <c r="K180" s="382" t="str">
        <f t="shared" si="72"/>
        <v> </v>
      </c>
      <c r="L180" s="382" t="str">
        <f t="shared" si="72"/>
        <v> </v>
      </c>
      <c r="M180" s="382" t="str">
        <f t="shared" si="72"/>
        <v> </v>
      </c>
      <c r="N180" s="382" t="str">
        <f t="shared" si="72"/>
        <v> </v>
      </c>
      <c r="O180" s="382" t="str">
        <f t="shared" si="72"/>
        <v> </v>
      </c>
      <c r="P180" s="402" t="str">
        <f t="shared" si="72"/>
        <v> </v>
      </c>
    </row>
    <row r="181" spans="2:16" ht="15.75" thickBot="1">
      <c r="B181" s="59" t="s">
        <v>137</v>
      </c>
      <c r="C181" s="188" t="s">
        <v>135</v>
      </c>
      <c r="D181" s="403" t="str">
        <f>IF(D$57&lt;&gt;0,D124/D$57," ")</f>
        <v> </v>
      </c>
      <c r="E181" s="404" t="str">
        <f aca="true" t="shared" si="73" ref="E181:P181">IF(E$57&lt;&gt;0,E124/E$57," ")</f>
        <v> </v>
      </c>
      <c r="F181" s="405" t="str">
        <f t="shared" si="73"/>
        <v> </v>
      </c>
      <c r="G181" s="405" t="str">
        <f t="shared" si="73"/>
        <v> </v>
      </c>
      <c r="H181" s="405" t="str">
        <f t="shared" si="73"/>
        <v> </v>
      </c>
      <c r="I181" s="405" t="str">
        <f t="shared" si="73"/>
        <v> </v>
      </c>
      <c r="J181" s="405" t="str">
        <f t="shared" si="73"/>
        <v> </v>
      </c>
      <c r="K181" s="405" t="str">
        <f t="shared" si="73"/>
        <v> </v>
      </c>
      <c r="L181" s="405" t="str">
        <f t="shared" si="73"/>
        <v> </v>
      </c>
      <c r="M181" s="405" t="str">
        <f t="shared" si="73"/>
        <v> </v>
      </c>
      <c r="N181" s="405" t="str">
        <f t="shared" si="73"/>
        <v> </v>
      </c>
      <c r="O181" s="405" t="str">
        <f t="shared" si="73"/>
        <v> </v>
      </c>
      <c r="P181" s="406" t="str">
        <f t="shared" si="73"/>
        <v> </v>
      </c>
    </row>
    <row r="182" ht="15.75" thickTop="1"/>
  </sheetData>
  <sheetProtection/>
  <mergeCells count="11">
    <mergeCell ref="C69:P69"/>
    <mergeCell ref="C70:P70"/>
    <mergeCell ref="B74:P74"/>
    <mergeCell ref="B75:E75"/>
    <mergeCell ref="C128:P128"/>
    <mergeCell ref="B7:O7"/>
    <mergeCell ref="B131:P131"/>
    <mergeCell ref="C60:P60"/>
    <mergeCell ref="C61:P61"/>
    <mergeCell ref="C63:P63"/>
    <mergeCell ref="C68:P68"/>
  </mergeCells>
  <printOptions horizontalCentered="1"/>
  <pageMargins left="0.2362204724409449" right="0.2362204724409449" top="0.5118110236220472" bottom="0.3937007874015748" header="0.2362204724409449" footer="0.2362204724409449"/>
  <pageSetup fitToHeight="1" fitToWidth="1" horizontalDpi="600" verticalDpi="600" orientation="portrait" paperSize="9" scale="50" r:id="rId1"/>
  <headerFooter alignWithMargins="0">
    <oddFooter>&amp;CСтрана &amp;P од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201"/>
  <sheetViews>
    <sheetView showGridLines="0" zoomScale="85" zoomScaleNormal="8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2.7109375" style="206" customWidth="1"/>
    <col min="2" max="2" width="6.7109375" style="207" customWidth="1"/>
    <col min="3" max="3" width="37.140625" style="206" bestFit="1" customWidth="1"/>
    <col min="4" max="4" width="8.8515625" style="206" customWidth="1"/>
    <col min="5" max="16" width="8.7109375" style="206" customWidth="1"/>
    <col min="17" max="17" width="12.7109375" style="206" customWidth="1"/>
    <col min="18" max="18" width="2.28125" style="206" customWidth="1"/>
    <col min="19" max="16384" width="9.140625" style="206" customWidth="1"/>
  </cols>
  <sheetData>
    <row r="1" spans="1:4" ht="13.5" customHeight="1">
      <c r="A1" s="192" t="s">
        <v>14</v>
      </c>
      <c r="B1" s="193"/>
      <c r="C1" s="192"/>
      <c r="D1" s="195"/>
    </row>
    <row r="2" spans="1:4" ht="13.5" customHeight="1">
      <c r="A2" s="192"/>
      <c r="B2" s="193"/>
      <c r="C2" s="192"/>
      <c r="D2" s="195"/>
    </row>
    <row r="3" spans="1:4" ht="13.5" customHeight="1">
      <c r="A3" s="171"/>
      <c r="B3" s="11" t="str">
        <f>+CONCATENATE('Poc.strana'!$A$22," ",'Poc.strana'!$C$22)</f>
        <v>Назив енергетског субјекта: </v>
      </c>
      <c r="C3" s="171"/>
      <c r="D3" s="195"/>
    </row>
    <row r="4" spans="1:4" ht="13.5" customHeight="1">
      <c r="A4" s="171"/>
      <c r="B4" s="11" t="str">
        <f>+CONCATENATE('Poc.strana'!$A$35," ",'Poc.strana'!$C$35)</f>
        <v>Датум обраде: </v>
      </c>
      <c r="C4" s="171"/>
      <c r="D4" s="195"/>
    </row>
    <row r="5" ht="13.5" customHeight="1"/>
    <row r="6" ht="13.5" customHeight="1"/>
    <row r="7" spans="2:17" ht="13.5" customHeight="1">
      <c r="B7" s="447" t="str">
        <f>CONCATENATE("Табела ЕТE-6-3.1 ПРИХОД ОД ПРОДАЈЕ ЕЛЕКТРИЧНЕ ЕНЕРГИЈЕ КРАЈЊИМ КУПЦИМА НА КОМЕРЦИЈАЛНОМ СНАБДЕВАЊУ ",)</f>
        <v>Табела ЕТE-6-3.1 ПРИХОД ОД ПРОДАЈЕ ЕЛЕКТРИЧНЕ ЕНЕРГИЈЕ КРАЈЊИМ КУПЦИМА НА КОМЕРЦИЈАЛНОМ СНАБДЕВАЊУ </v>
      </c>
      <c r="C7" s="447"/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447"/>
      <c r="Q7" s="447"/>
    </row>
    <row r="8" spans="3:8" ht="13.5" customHeight="1">
      <c r="C8" s="208"/>
      <c r="D8" s="208"/>
      <c r="E8" s="209"/>
      <c r="F8" s="210"/>
      <c r="G8" s="210"/>
      <c r="H8" s="210"/>
    </row>
    <row r="9" spans="2:17" ht="13.5" customHeight="1" thickBot="1"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</row>
    <row r="10" spans="2:17" ht="13.5" customHeight="1" thickTop="1">
      <c r="B10" s="454" t="s">
        <v>36</v>
      </c>
      <c r="C10" s="441" t="s">
        <v>194</v>
      </c>
      <c r="D10" s="443" t="s">
        <v>195</v>
      </c>
      <c r="E10" s="445" t="s">
        <v>196</v>
      </c>
      <c r="F10" s="445"/>
      <c r="G10" s="445"/>
      <c r="H10" s="445"/>
      <c r="I10" s="445"/>
      <c r="J10" s="445"/>
      <c r="K10" s="445"/>
      <c r="L10" s="445"/>
      <c r="M10" s="445"/>
      <c r="N10" s="445"/>
      <c r="O10" s="445"/>
      <c r="P10" s="445"/>
      <c r="Q10" s="446"/>
    </row>
    <row r="11" spans="2:17" ht="13.5" customHeight="1">
      <c r="B11" s="455"/>
      <c r="C11" s="442"/>
      <c r="D11" s="444"/>
      <c r="E11" s="212" t="s">
        <v>197</v>
      </c>
      <c r="F11" s="212" t="s">
        <v>198</v>
      </c>
      <c r="G11" s="212" t="s">
        <v>199</v>
      </c>
      <c r="H11" s="212" t="s">
        <v>200</v>
      </c>
      <c r="I11" s="212" t="s">
        <v>201</v>
      </c>
      <c r="J11" s="212" t="s">
        <v>202</v>
      </c>
      <c r="K11" s="213" t="s">
        <v>203</v>
      </c>
      <c r="L11" s="213" t="s">
        <v>204</v>
      </c>
      <c r="M11" s="213" t="s">
        <v>205</v>
      </c>
      <c r="N11" s="213" t="s">
        <v>206</v>
      </c>
      <c r="O11" s="213" t="s">
        <v>207</v>
      </c>
      <c r="P11" s="213" t="s">
        <v>208</v>
      </c>
      <c r="Q11" s="214" t="s">
        <v>209</v>
      </c>
    </row>
    <row r="12" spans="2:17" ht="13.5" customHeight="1">
      <c r="B12" s="215" t="s">
        <v>210</v>
      </c>
      <c r="C12" s="216" t="s">
        <v>42</v>
      </c>
      <c r="D12" s="217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9"/>
    </row>
    <row r="13" spans="2:17" ht="13.5" customHeight="1">
      <c r="B13" s="220" t="s">
        <v>29</v>
      </c>
      <c r="C13" s="221" t="s">
        <v>211</v>
      </c>
      <c r="D13" s="222" t="s">
        <v>212</v>
      </c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4">
        <f>SUM(E13:P13)</f>
        <v>0</v>
      </c>
    </row>
    <row r="14" spans="2:17" ht="13.5" customHeight="1">
      <c r="B14" s="88" t="s">
        <v>213</v>
      </c>
      <c r="C14" s="225" t="s">
        <v>214</v>
      </c>
      <c r="D14" s="226" t="s">
        <v>212</v>
      </c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8">
        <f>SUM(E14:P14)</f>
        <v>0</v>
      </c>
    </row>
    <row r="15" spans="2:17" ht="13.5" customHeight="1">
      <c r="B15" s="88" t="s">
        <v>215</v>
      </c>
      <c r="C15" s="225" t="s">
        <v>216</v>
      </c>
      <c r="D15" s="226" t="s">
        <v>212</v>
      </c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8">
        <f>SUM(E15:P15)</f>
        <v>0</v>
      </c>
    </row>
    <row r="16" spans="2:17" ht="13.5" customHeight="1">
      <c r="B16" s="229" t="s">
        <v>217</v>
      </c>
      <c r="C16" s="230" t="s">
        <v>218</v>
      </c>
      <c r="D16" s="231" t="s">
        <v>212</v>
      </c>
      <c r="E16" s="232">
        <f>+E13-E14-E15</f>
        <v>0</v>
      </c>
      <c r="F16" s="232">
        <f aca="true" t="shared" si="0" ref="F16:P16">+F13-F14-F15</f>
        <v>0</v>
      </c>
      <c r="G16" s="232">
        <f t="shared" si="0"/>
        <v>0</v>
      </c>
      <c r="H16" s="232">
        <f t="shared" si="0"/>
        <v>0</v>
      </c>
      <c r="I16" s="232">
        <f t="shared" si="0"/>
        <v>0</v>
      </c>
      <c r="J16" s="232">
        <f t="shared" si="0"/>
        <v>0</v>
      </c>
      <c r="K16" s="232">
        <f t="shared" si="0"/>
        <v>0</v>
      </c>
      <c r="L16" s="232">
        <f t="shared" si="0"/>
        <v>0</v>
      </c>
      <c r="M16" s="232">
        <f t="shared" si="0"/>
        <v>0</v>
      </c>
      <c r="N16" s="232">
        <f t="shared" si="0"/>
        <v>0</v>
      </c>
      <c r="O16" s="232">
        <f t="shared" si="0"/>
        <v>0</v>
      </c>
      <c r="P16" s="232">
        <f t="shared" si="0"/>
        <v>0</v>
      </c>
      <c r="Q16" s="233">
        <f>SUM(E16:P16)</f>
        <v>0</v>
      </c>
    </row>
    <row r="17" spans="2:17" ht="13.5" customHeight="1">
      <c r="B17" s="215" t="s">
        <v>219</v>
      </c>
      <c r="C17" s="216" t="s">
        <v>43</v>
      </c>
      <c r="D17" s="217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9"/>
    </row>
    <row r="18" spans="2:17" ht="13.5" customHeight="1">
      <c r="B18" s="220" t="s">
        <v>33</v>
      </c>
      <c r="C18" s="221" t="s">
        <v>211</v>
      </c>
      <c r="D18" s="222" t="s">
        <v>212</v>
      </c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4">
        <f>SUM(E18:P18)</f>
        <v>0</v>
      </c>
    </row>
    <row r="19" spans="2:17" ht="13.5" customHeight="1">
      <c r="B19" s="88" t="s">
        <v>220</v>
      </c>
      <c r="C19" s="225" t="s">
        <v>221</v>
      </c>
      <c r="D19" s="226" t="s">
        <v>212</v>
      </c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8">
        <f>SUM(E19:P19)</f>
        <v>0</v>
      </c>
    </row>
    <row r="20" spans="2:17" ht="13.5" customHeight="1">
      <c r="B20" s="88" t="s">
        <v>222</v>
      </c>
      <c r="C20" s="225" t="s">
        <v>216</v>
      </c>
      <c r="D20" s="226" t="s">
        <v>212</v>
      </c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8">
        <f>SUM(E20:P20)</f>
        <v>0</v>
      </c>
    </row>
    <row r="21" spans="2:17" ht="13.5" customHeight="1">
      <c r="B21" s="229" t="s">
        <v>223</v>
      </c>
      <c r="C21" s="230" t="s">
        <v>218</v>
      </c>
      <c r="D21" s="231" t="s">
        <v>212</v>
      </c>
      <c r="E21" s="232">
        <f aca="true" t="shared" si="1" ref="E21:P21">+E18-E19-E20</f>
        <v>0</v>
      </c>
      <c r="F21" s="232">
        <f t="shared" si="1"/>
        <v>0</v>
      </c>
      <c r="G21" s="232">
        <f t="shared" si="1"/>
        <v>0</v>
      </c>
      <c r="H21" s="232">
        <f t="shared" si="1"/>
        <v>0</v>
      </c>
      <c r="I21" s="232">
        <f t="shared" si="1"/>
        <v>0</v>
      </c>
      <c r="J21" s="232">
        <f t="shared" si="1"/>
        <v>0</v>
      </c>
      <c r="K21" s="232">
        <f t="shared" si="1"/>
        <v>0</v>
      </c>
      <c r="L21" s="232">
        <f t="shared" si="1"/>
        <v>0</v>
      </c>
      <c r="M21" s="232">
        <f t="shared" si="1"/>
        <v>0</v>
      </c>
      <c r="N21" s="232">
        <f t="shared" si="1"/>
        <v>0</v>
      </c>
      <c r="O21" s="232">
        <f t="shared" si="1"/>
        <v>0</v>
      </c>
      <c r="P21" s="232">
        <f t="shared" si="1"/>
        <v>0</v>
      </c>
      <c r="Q21" s="233">
        <f>SUM(E21:P21)</f>
        <v>0</v>
      </c>
    </row>
    <row r="22" spans="2:17" ht="13.5" customHeight="1">
      <c r="B22" s="234" t="s">
        <v>224</v>
      </c>
      <c r="C22" s="216" t="s">
        <v>225</v>
      </c>
      <c r="D22" s="217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9"/>
    </row>
    <row r="23" spans="2:17" ht="13.5" customHeight="1">
      <c r="B23" s="220" t="s">
        <v>87</v>
      </c>
      <c r="C23" s="221" t="s">
        <v>211</v>
      </c>
      <c r="D23" s="222" t="s">
        <v>212</v>
      </c>
      <c r="E23" s="235">
        <f>+E28+E33</f>
        <v>0</v>
      </c>
      <c r="F23" s="235">
        <f aca="true" t="shared" si="2" ref="F23:P23">+F28+F33</f>
        <v>0</v>
      </c>
      <c r="G23" s="235">
        <f t="shared" si="2"/>
        <v>0</v>
      </c>
      <c r="H23" s="235">
        <f t="shared" si="2"/>
        <v>0</v>
      </c>
      <c r="I23" s="235">
        <f t="shared" si="2"/>
        <v>0</v>
      </c>
      <c r="J23" s="235">
        <f t="shared" si="2"/>
        <v>0</v>
      </c>
      <c r="K23" s="235">
        <f t="shared" si="2"/>
        <v>0</v>
      </c>
      <c r="L23" s="235">
        <f t="shared" si="2"/>
        <v>0</v>
      </c>
      <c r="M23" s="235">
        <f t="shared" si="2"/>
        <v>0</v>
      </c>
      <c r="N23" s="235">
        <f t="shared" si="2"/>
        <v>0</v>
      </c>
      <c r="O23" s="235">
        <f t="shared" si="2"/>
        <v>0</v>
      </c>
      <c r="P23" s="235">
        <f t="shared" si="2"/>
        <v>0</v>
      </c>
      <c r="Q23" s="224">
        <f>SUM(E23:P23)</f>
        <v>0</v>
      </c>
    </row>
    <row r="24" spans="2:17" ht="13.5" customHeight="1">
      <c r="B24" s="88" t="s">
        <v>226</v>
      </c>
      <c r="C24" s="225" t="s">
        <v>221</v>
      </c>
      <c r="D24" s="226" t="s">
        <v>212</v>
      </c>
      <c r="E24" s="236">
        <f aca="true" t="shared" si="3" ref="E24:P25">+E29+E34</f>
        <v>0</v>
      </c>
      <c r="F24" s="236">
        <f t="shared" si="3"/>
        <v>0</v>
      </c>
      <c r="G24" s="236">
        <f t="shared" si="3"/>
        <v>0</v>
      </c>
      <c r="H24" s="236">
        <f t="shared" si="3"/>
        <v>0</v>
      </c>
      <c r="I24" s="236">
        <f t="shared" si="3"/>
        <v>0</v>
      </c>
      <c r="J24" s="236">
        <f t="shared" si="3"/>
        <v>0</v>
      </c>
      <c r="K24" s="236">
        <f t="shared" si="3"/>
        <v>0</v>
      </c>
      <c r="L24" s="236">
        <f t="shared" si="3"/>
        <v>0</v>
      </c>
      <c r="M24" s="236">
        <f t="shared" si="3"/>
        <v>0</v>
      </c>
      <c r="N24" s="236">
        <f t="shared" si="3"/>
        <v>0</v>
      </c>
      <c r="O24" s="236">
        <f t="shared" si="3"/>
        <v>0</v>
      </c>
      <c r="P24" s="236">
        <f t="shared" si="3"/>
        <v>0</v>
      </c>
      <c r="Q24" s="228">
        <f>SUM(E24:P24)</f>
        <v>0</v>
      </c>
    </row>
    <row r="25" spans="2:17" ht="13.5" customHeight="1">
      <c r="B25" s="88" t="s">
        <v>227</v>
      </c>
      <c r="C25" s="225" t="s">
        <v>216</v>
      </c>
      <c r="D25" s="226" t="s">
        <v>212</v>
      </c>
      <c r="E25" s="236">
        <f t="shared" si="3"/>
        <v>0</v>
      </c>
      <c r="F25" s="236">
        <f t="shared" si="3"/>
        <v>0</v>
      </c>
      <c r="G25" s="236">
        <f t="shared" si="3"/>
        <v>0</v>
      </c>
      <c r="H25" s="236">
        <f t="shared" si="3"/>
        <v>0</v>
      </c>
      <c r="I25" s="236">
        <f t="shared" si="3"/>
        <v>0</v>
      </c>
      <c r="J25" s="236">
        <f t="shared" si="3"/>
        <v>0</v>
      </c>
      <c r="K25" s="236">
        <f t="shared" si="3"/>
        <v>0</v>
      </c>
      <c r="L25" s="236">
        <f t="shared" si="3"/>
        <v>0</v>
      </c>
      <c r="M25" s="236">
        <f t="shared" si="3"/>
        <v>0</v>
      </c>
      <c r="N25" s="236">
        <f t="shared" si="3"/>
        <v>0</v>
      </c>
      <c r="O25" s="236">
        <f t="shared" si="3"/>
        <v>0</v>
      </c>
      <c r="P25" s="236">
        <f t="shared" si="3"/>
        <v>0</v>
      </c>
      <c r="Q25" s="228">
        <f>SUM(E25:P25)</f>
        <v>0</v>
      </c>
    </row>
    <row r="26" spans="2:17" ht="13.5" customHeight="1">
      <c r="B26" s="229" t="s">
        <v>228</v>
      </c>
      <c r="C26" s="230" t="s">
        <v>218</v>
      </c>
      <c r="D26" s="231" t="s">
        <v>212</v>
      </c>
      <c r="E26" s="232">
        <f aca="true" t="shared" si="4" ref="E26:P26">+E23-E24-E25</f>
        <v>0</v>
      </c>
      <c r="F26" s="232">
        <f t="shared" si="4"/>
        <v>0</v>
      </c>
      <c r="G26" s="232">
        <f t="shared" si="4"/>
        <v>0</v>
      </c>
      <c r="H26" s="232">
        <f t="shared" si="4"/>
        <v>0</v>
      </c>
      <c r="I26" s="232">
        <f t="shared" si="4"/>
        <v>0</v>
      </c>
      <c r="J26" s="232">
        <f t="shared" si="4"/>
        <v>0</v>
      </c>
      <c r="K26" s="232">
        <f t="shared" si="4"/>
        <v>0</v>
      </c>
      <c r="L26" s="232">
        <f t="shared" si="4"/>
        <v>0</v>
      </c>
      <c r="M26" s="232">
        <f t="shared" si="4"/>
        <v>0</v>
      </c>
      <c r="N26" s="232">
        <f t="shared" si="4"/>
        <v>0</v>
      </c>
      <c r="O26" s="232">
        <f t="shared" si="4"/>
        <v>0</v>
      </c>
      <c r="P26" s="232">
        <f t="shared" si="4"/>
        <v>0</v>
      </c>
      <c r="Q26" s="233">
        <f>SUM(E26:P26)</f>
        <v>0</v>
      </c>
    </row>
    <row r="27" spans="2:17" ht="13.5" customHeight="1">
      <c r="B27" s="237" t="s">
        <v>229</v>
      </c>
      <c r="C27" s="221" t="s">
        <v>44</v>
      </c>
      <c r="D27" s="217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9"/>
    </row>
    <row r="28" spans="2:17" ht="13.5" customHeight="1">
      <c r="B28" s="220" t="s">
        <v>230</v>
      </c>
      <c r="C28" s="221" t="s">
        <v>211</v>
      </c>
      <c r="D28" s="222" t="s">
        <v>212</v>
      </c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4">
        <f>SUM(E28:P28)</f>
        <v>0</v>
      </c>
    </row>
    <row r="29" spans="2:17" ht="13.5" customHeight="1">
      <c r="B29" s="88" t="s">
        <v>231</v>
      </c>
      <c r="C29" s="225" t="s">
        <v>221</v>
      </c>
      <c r="D29" s="226" t="s">
        <v>212</v>
      </c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8">
        <f>SUM(E29:P29)</f>
        <v>0</v>
      </c>
    </row>
    <row r="30" spans="2:17" ht="13.5" customHeight="1">
      <c r="B30" s="88" t="s">
        <v>232</v>
      </c>
      <c r="C30" s="225" t="s">
        <v>216</v>
      </c>
      <c r="D30" s="226" t="s">
        <v>212</v>
      </c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8">
        <f>SUM(E30:P30)</f>
        <v>0</v>
      </c>
    </row>
    <row r="31" spans="2:17" ht="13.5" customHeight="1">
      <c r="B31" s="229" t="s">
        <v>233</v>
      </c>
      <c r="C31" s="230" t="s">
        <v>218</v>
      </c>
      <c r="D31" s="231" t="s">
        <v>212</v>
      </c>
      <c r="E31" s="232">
        <f aca="true" t="shared" si="5" ref="E31:P31">+E28-E29-E30</f>
        <v>0</v>
      </c>
      <c r="F31" s="232">
        <f t="shared" si="5"/>
        <v>0</v>
      </c>
      <c r="G31" s="232">
        <f t="shared" si="5"/>
        <v>0</v>
      </c>
      <c r="H31" s="232">
        <f t="shared" si="5"/>
        <v>0</v>
      </c>
      <c r="I31" s="232">
        <f t="shared" si="5"/>
        <v>0</v>
      </c>
      <c r="J31" s="232">
        <f t="shared" si="5"/>
        <v>0</v>
      </c>
      <c r="K31" s="232">
        <f t="shared" si="5"/>
        <v>0</v>
      </c>
      <c r="L31" s="232">
        <f t="shared" si="5"/>
        <v>0</v>
      </c>
      <c r="M31" s="232">
        <f t="shared" si="5"/>
        <v>0</v>
      </c>
      <c r="N31" s="232">
        <f t="shared" si="5"/>
        <v>0</v>
      </c>
      <c r="O31" s="232">
        <f t="shared" si="5"/>
        <v>0</v>
      </c>
      <c r="P31" s="232">
        <f t="shared" si="5"/>
        <v>0</v>
      </c>
      <c r="Q31" s="233">
        <f>SUM(E31:P31)</f>
        <v>0</v>
      </c>
    </row>
    <row r="32" spans="2:17" ht="13.5" customHeight="1">
      <c r="B32" s="238" t="s">
        <v>234</v>
      </c>
      <c r="C32" s="239" t="s">
        <v>45</v>
      </c>
      <c r="D32" s="217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9"/>
    </row>
    <row r="33" spans="2:17" ht="13.5" customHeight="1">
      <c r="B33" s="220" t="s">
        <v>235</v>
      </c>
      <c r="C33" s="221" t="s">
        <v>211</v>
      </c>
      <c r="D33" s="222" t="s">
        <v>212</v>
      </c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4">
        <f>SUM(E33:P33)</f>
        <v>0</v>
      </c>
    </row>
    <row r="34" spans="2:17" ht="13.5" customHeight="1">
      <c r="B34" s="88" t="s">
        <v>236</v>
      </c>
      <c r="C34" s="225" t="s">
        <v>221</v>
      </c>
      <c r="D34" s="226" t="s">
        <v>212</v>
      </c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8">
        <f>SUM(E34:P34)</f>
        <v>0</v>
      </c>
    </row>
    <row r="35" spans="2:17" ht="13.5" customHeight="1">
      <c r="B35" s="88" t="s">
        <v>237</v>
      </c>
      <c r="C35" s="225" t="s">
        <v>216</v>
      </c>
      <c r="D35" s="226" t="s">
        <v>212</v>
      </c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8">
        <f>SUM(E35:P35)</f>
        <v>0</v>
      </c>
    </row>
    <row r="36" spans="2:17" ht="13.5" customHeight="1">
      <c r="B36" s="229" t="s">
        <v>238</v>
      </c>
      <c r="C36" s="230" t="s">
        <v>218</v>
      </c>
      <c r="D36" s="231" t="s">
        <v>212</v>
      </c>
      <c r="E36" s="232">
        <f aca="true" t="shared" si="6" ref="E36:P36">+E33-E34-E35</f>
        <v>0</v>
      </c>
      <c r="F36" s="232">
        <f t="shared" si="6"/>
        <v>0</v>
      </c>
      <c r="G36" s="232">
        <f t="shared" si="6"/>
        <v>0</v>
      </c>
      <c r="H36" s="232">
        <f t="shared" si="6"/>
        <v>0</v>
      </c>
      <c r="I36" s="232">
        <f t="shared" si="6"/>
        <v>0</v>
      </c>
      <c r="J36" s="232">
        <f t="shared" si="6"/>
        <v>0</v>
      </c>
      <c r="K36" s="232">
        <f t="shared" si="6"/>
        <v>0</v>
      </c>
      <c r="L36" s="232">
        <f t="shared" si="6"/>
        <v>0</v>
      </c>
      <c r="M36" s="232">
        <f t="shared" si="6"/>
        <v>0</v>
      </c>
      <c r="N36" s="232">
        <f t="shared" si="6"/>
        <v>0</v>
      </c>
      <c r="O36" s="232">
        <f t="shared" si="6"/>
        <v>0</v>
      </c>
      <c r="P36" s="232">
        <f t="shared" si="6"/>
        <v>0</v>
      </c>
      <c r="Q36" s="233">
        <f>SUM(E36:P36)</f>
        <v>0</v>
      </c>
    </row>
    <row r="37" spans="2:17" ht="13.5" customHeight="1">
      <c r="B37" s="234" t="s">
        <v>239</v>
      </c>
      <c r="C37" s="216" t="s">
        <v>240</v>
      </c>
      <c r="D37" s="217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9"/>
    </row>
    <row r="38" spans="2:17" ht="13.5" customHeight="1">
      <c r="B38" s="220" t="s">
        <v>241</v>
      </c>
      <c r="C38" s="221" t="s">
        <v>211</v>
      </c>
      <c r="D38" s="222" t="s">
        <v>212</v>
      </c>
      <c r="E38" s="235">
        <f>+E43+E48</f>
        <v>0</v>
      </c>
      <c r="F38" s="235">
        <f aca="true" t="shared" si="7" ref="F38:P38">+F43+F48</f>
        <v>0</v>
      </c>
      <c r="G38" s="235">
        <f t="shared" si="7"/>
        <v>0</v>
      </c>
      <c r="H38" s="235">
        <f t="shared" si="7"/>
        <v>0</v>
      </c>
      <c r="I38" s="235">
        <f t="shared" si="7"/>
        <v>0</v>
      </c>
      <c r="J38" s="235">
        <f t="shared" si="7"/>
        <v>0</v>
      </c>
      <c r="K38" s="235">
        <f t="shared" si="7"/>
        <v>0</v>
      </c>
      <c r="L38" s="235">
        <f t="shared" si="7"/>
        <v>0</v>
      </c>
      <c r="M38" s="235">
        <f t="shared" si="7"/>
        <v>0</v>
      </c>
      <c r="N38" s="235">
        <f t="shared" si="7"/>
        <v>0</v>
      </c>
      <c r="O38" s="235">
        <f t="shared" si="7"/>
        <v>0</v>
      </c>
      <c r="P38" s="235">
        <f t="shared" si="7"/>
        <v>0</v>
      </c>
      <c r="Q38" s="224">
        <f>SUM(E38:P38)</f>
        <v>0</v>
      </c>
    </row>
    <row r="39" spans="2:17" ht="13.5" customHeight="1">
      <c r="B39" s="240" t="s">
        <v>242</v>
      </c>
      <c r="C39" s="225" t="s">
        <v>221</v>
      </c>
      <c r="D39" s="226" t="s">
        <v>212</v>
      </c>
      <c r="E39" s="236">
        <f aca="true" t="shared" si="8" ref="E39:P40">+E44+E49</f>
        <v>0</v>
      </c>
      <c r="F39" s="236">
        <f t="shared" si="8"/>
        <v>0</v>
      </c>
      <c r="G39" s="236">
        <f t="shared" si="8"/>
        <v>0</v>
      </c>
      <c r="H39" s="236">
        <f t="shared" si="8"/>
        <v>0</v>
      </c>
      <c r="I39" s="236">
        <f t="shared" si="8"/>
        <v>0</v>
      </c>
      <c r="J39" s="236">
        <f t="shared" si="8"/>
        <v>0</v>
      </c>
      <c r="K39" s="236">
        <f t="shared" si="8"/>
        <v>0</v>
      </c>
      <c r="L39" s="236">
        <f t="shared" si="8"/>
        <v>0</v>
      </c>
      <c r="M39" s="236">
        <f t="shared" si="8"/>
        <v>0</v>
      </c>
      <c r="N39" s="236">
        <f t="shared" si="8"/>
        <v>0</v>
      </c>
      <c r="O39" s="236">
        <f t="shared" si="8"/>
        <v>0</v>
      </c>
      <c r="P39" s="236">
        <f t="shared" si="8"/>
        <v>0</v>
      </c>
      <c r="Q39" s="228">
        <f>SUM(E39:P39)</f>
        <v>0</v>
      </c>
    </row>
    <row r="40" spans="2:17" ht="13.5" customHeight="1">
      <c r="B40" s="238" t="s">
        <v>243</v>
      </c>
      <c r="C40" s="225" t="s">
        <v>216</v>
      </c>
      <c r="D40" s="226" t="s">
        <v>212</v>
      </c>
      <c r="E40" s="236">
        <f t="shared" si="8"/>
        <v>0</v>
      </c>
      <c r="F40" s="236">
        <f t="shared" si="8"/>
        <v>0</v>
      </c>
      <c r="G40" s="236">
        <f t="shared" si="8"/>
        <v>0</v>
      </c>
      <c r="H40" s="236">
        <f t="shared" si="8"/>
        <v>0</v>
      </c>
      <c r="I40" s="236">
        <f t="shared" si="8"/>
        <v>0</v>
      </c>
      <c r="J40" s="236">
        <f t="shared" si="8"/>
        <v>0</v>
      </c>
      <c r="K40" s="236">
        <f t="shared" si="8"/>
        <v>0</v>
      </c>
      <c r="L40" s="236">
        <f t="shared" si="8"/>
        <v>0</v>
      </c>
      <c r="M40" s="236">
        <f t="shared" si="8"/>
        <v>0</v>
      </c>
      <c r="N40" s="236">
        <f t="shared" si="8"/>
        <v>0</v>
      </c>
      <c r="O40" s="236">
        <f t="shared" si="8"/>
        <v>0</v>
      </c>
      <c r="P40" s="236">
        <f t="shared" si="8"/>
        <v>0</v>
      </c>
      <c r="Q40" s="228">
        <f>SUM(E40:P40)</f>
        <v>0</v>
      </c>
    </row>
    <row r="41" spans="2:17" ht="13.5" customHeight="1">
      <c r="B41" s="238" t="s">
        <v>244</v>
      </c>
      <c r="C41" s="230" t="s">
        <v>218</v>
      </c>
      <c r="D41" s="231" t="s">
        <v>212</v>
      </c>
      <c r="E41" s="232">
        <f aca="true" t="shared" si="9" ref="E41:P41">+E38-E39-E40</f>
        <v>0</v>
      </c>
      <c r="F41" s="232">
        <f t="shared" si="9"/>
        <v>0</v>
      </c>
      <c r="G41" s="232">
        <f t="shared" si="9"/>
        <v>0</v>
      </c>
      <c r="H41" s="232">
        <f t="shared" si="9"/>
        <v>0</v>
      </c>
      <c r="I41" s="232">
        <f t="shared" si="9"/>
        <v>0</v>
      </c>
      <c r="J41" s="232">
        <f t="shared" si="9"/>
        <v>0</v>
      </c>
      <c r="K41" s="232">
        <f t="shared" si="9"/>
        <v>0</v>
      </c>
      <c r="L41" s="232">
        <f t="shared" si="9"/>
        <v>0</v>
      </c>
      <c r="M41" s="232">
        <f t="shared" si="9"/>
        <v>0</v>
      </c>
      <c r="N41" s="232">
        <f t="shared" si="9"/>
        <v>0</v>
      </c>
      <c r="O41" s="232">
        <f t="shared" si="9"/>
        <v>0</v>
      </c>
      <c r="P41" s="232">
        <f t="shared" si="9"/>
        <v>0</v>
      </c>
      <c r="Q41" s="233">
        <f>SUM(E41:P41)</f>
        <v>0</v>
      </c>
    </row>
    <row r="42" spans="2:17" ht="13.5" customHeight="1">
      <c r="B42" s="237" t="s">
        <v>245</v>
      </c>
      <c r="C42" s="216" t="s">
        <v>246</v>
      </c>
      <c r="D42" s="217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9"/>
    </row>
    <row r="43" spans="2:17" ht="13.5" customHeight="1">
      <c r="B43" s="220" t="s">
        <v>247</v>
      </c>
      <c r="C43" s="221" t="s">
        <v>211</v>
      </c>
      <c r="D43" s="222" t="s">
        <v>212</v>
      </c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4">
        <f>SUM(E43:P43)</f>
        <v>0</v>
      </c>
    </row>
    <row r="44" spans="2:17" ht="13.5" customHeight="1">
      <c r="B44" s="88" t="s">
        <v>248</v>
      </c>
      <c r="C44" s="225" t="s">
        <v>221</v>
      </c>
      <c r="D44" s="226" t="s">
        <v>212</v>
      </c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8">
        <f>SUM(E44:P44)</f>
        <v>0</v>
      </c>
    </row>
    <row r="45" spans="2:17" ht="13.5" customHeight="1">
      <c r="B45" s="88" t="s">
        <v>249</v>
      </c>
      <c r="C45" s="225" t="s">
        <v>216</v>
      </c>
      <c r="D45" s="226" t="s">
        <v>212</v>
      </c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8">
        <f>SUM(E45:P45)</f>
        <v>0</v>
      </c>
    </row>
    <row r="46" spans="2:17" ht="13.5" customHeight="1">
      <c r="B46" s="229" t="s">
        <v>250</v>
      </c>
      <c r="C46" s="230" t="s">
        <v>218</v>
      </c>
      <c r="D46" s="231" t="s">
        <v>212</v>
      </c>
      <c r="E46" s="232">
        <f aca="true" t="shared" si="10" ref="E46:P46">+E43-E44-E45</f>
        <v>0</v>
      </c>
      <c r="F46" s="232">
        <f t="shared" si="10"/>
        <v>0</v>
      </c>
      <c r="G46" s="232">
        <f t="shared" si="10"/>
        <v>0</v>
      </c>
      <c r="H46" s="232">
        <f t="shared" si="10"/>
        <v>0</v>
      </c>
      <c r="I46" s="232">
        <f t="shared" si="10"/>
        <v>0</v>
      </c>
      <c r="J46" s="232">
        <f t="shared" si="10"/>
        <v>0</v>
      </c>
      <c r="K46" s="232">
        <f t="shared" si="10"/>
        <v>0</v>
      </c>
      <c r="L46" s="232">
        <f t="shared" si="10"/>
        <v>0</v>
      </c>
      <c r="M46" s="232">
        <f t="shared" si="10"/>
        <v>0</v>
      </c>
      <c r="N46" s="232">
        <f t="shared" si="10"/>
        <v>0</v>
      </c>
      <c r="O46" s="232">
        <f t="shared" si="10"/>
        <v>0</v>
      </c>
      <c r="P46" s="232">
        <f t="shared" si="10"/>
        <v>0</v>
      </c>
      <c r="Q46" s="233">
        <f>SUM(E46:P46)</f>
        <v>0</v>
      </c>
    </row>
    <row r="47" spans="2:17" ht="13.5" customHeight="1">
      <c r="B47" s="238" t="s">
        <v>251</v>
      </c>
      <c r="C47" s="216" t="s">
        <v>252</v>
      </c>
      <c r="D47" s="217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9"/>
    </row>
    <row r="48" spans="2:17" ht="13.5" customHeight="1">
      <c r="B48" s="220" t="s">
        <v>253</v>
      </c>
      <c r="C48" s="221" t="s">
        <v>211</v>
      </c>
      <c r="D48" s="222" t="s">
        <v>212</v>
      </c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4">
        <f>SUM(E48:P48)</f>
        <v>0</v>
      </c>
    </row>
    <row r="49" spans="2:17" ht="13.5" customHeight="1">
      <c r="B49" s="88" t="s">
        <v>254</v>
      </c>
      <c r="C49" s="225" t="s">
        <v>221</v>
      </c>
      <c r="D49" s="226" t="s">
        <v>212</v>
      </c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8">
        <f>SUM(E49:P49)</f>
        <v>0</v>
      </c>
    </row>
    <row r="50" spans="2:17" ht="13.5" customHeight="1">
      <c r="B50" s="88" t="s">
        <v>255</v>
      </c>
      <c r="C50" s="225" t="s">
        <v>216</v>
      </c>
      <c r="D50" s="226" t="s">
        <v>212</v>
      </c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8">
        <f>SUM(E50:P50)</f>
        <v>0</v>
      </c>
    </row>
    <row r="51" spans="2:17" ht="13.5" customHeight="1">
      <c r="B51" s="229" t="s">
        <v>256</v>
      </c>
      <c r="C51" s="230" t="s">
        <v>218</v>
      </c>
      <c r="D51" s="231" t="s">
        <v>212</v>
      </c>
      <c r="E51" s="232">
        <f aca="true" t="shared" si="11" ref="E51:P51">+E48-E49-E50</f>
        <v>0</v>
      </c>
      <c r="F51" s="232">
        <f t="shared" si="11"/>
        <v>0</v>
      </c>
      <c r="G51" s="232">
        <f t="shared" si="11"/>
        <v>0</v>
      </c>
      <c r="H51" s="232">
        <f t="shared" si="11"/>
        <v>0</v>
      </c>
      <c r="I51" s="232">
        <f t="shared" si="11"/>
        <v>0</v>
      </c>
      <c r="J51" s="232">
        <f t="shared" si="11"/>
        <v>0</v>
      </c>
      <c r="K51" s="232">
        <f t="shared" si="11"/>
        <v>0</v>
      </c>
      <c r="L51" s="232">
        <f t="shared" si="11"/>
        <v>0</v>
      </c>
      <c r="M51" s="232">
        <f t="shared" si="11"/>
        <v>0</v>
      </c>
      <c r="N51" s="232">
        <f t="shared" si="11"/>
        <v>0</v>
      </c>
      <c r="O51" s="232">
        <f t="shared" si="11"/>
        <v>0</v>
      </c>
      <c r="P51" s="232">
        <f t="shared" si="11"/>
        <v>0</v>
      </c>
      <c r="Q51" s="233">
        <f>SUM(E51:P51)</f>
        <v>0</v>
      </c>
    </row>
    <row r="52" spans="2:17" ht="13.5" customHeight="1">
      <c r="B52" s="234" t="s">
        <v>257</v>
      </c>
      <c r="C52" s="216" t="s">
        <v>258</v>
      </c>
      <c r="D52" s="217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9"/>
    </row>
    <row r="53" spans="2:17" ht="13.5" customHeight="1">
      <c r="B53" s="220" t="s">
        <v>259</v>
      </c>
      <c r="C53" s="221" t="s">
        <v>211</v>
      </c>
      <c r="D53" s="222" t="s">
        <v>212</v>
      </c>
      <c r="E53" s="235">
        <f aca="true" t="shared" si="12" ref="E53:P55">+E58+E73</f>
        <v>0</v>
      </c>
      <c r="F53" s="235">
        <f t="shared" si="12"/>
        <v>0</v>
      </c>
      <c r="G53" s="235">
        <f t="shared" si="12"/>
        <v>0</v>
      </c>
      <c r="H53" s="235">
        <f t="shared" si="12"/>
        <v>0</v>
      </c>
      <c r="I53" s="235">
        <f t="shared" si="12"/>
        <v>0</v>
      </c>
      <c r="J53" s="235">
        <f t="shared" si="12"/>
        <v>0</v>
      </c>
      <c r="K53" s="235">
        <f t="shared" si="12"/>
        <v>0</v>
      </c>
      <c r="L53" s="235">
        <f t="shared" si="12"/>
        <v>0</v>
      </c>
      <c r="M53" s="235">
        <f t="shared" si="12"/>
        <v>0</v>
      </c>
      <c r="N53" s="235">
        <f t="shared" si="12"/>
        <v>0</v>
      </c>
      <c r="O53" s="235">
        <f t="shared" si="12"/>
        <v>0</v>
      </c>
      <c r="P53" s="235">
        <f t="shared" si="12"/>
        <v>0</v>
      </c>
      <c r="Q53" s="224">
        <f>SUM(E53:P53)</f>
        <v>0</v>
      </c>
    </row>
    <row r="54" spans="2:17" ht="13.5" customHeight="1">
      <c r="B54" s="88" t="s">
        <v>260</v>
      </c>
      <c r="C54" s="225" t="s">
        <v>221</v>
      </c>
      <c r="D54" s="226" t="s">
        <v>212</v>
      </c>
      <c r="E54" s="236">
        <f t="shared" si="12"/>
        <v>0</v>
      </c>
      <c r="F54" s="236">
        <f t="shared" si="12"/>
        <v>0</v>
      </c>
      <c r="G54" s="236">
        <f t="shared" si="12"/>
        <v>0</v>
      </c>
      <c r="H54" s="236">
        <f t="shared" si="12"/>
        <v>0</v>
      </c>
      <c r="I54" s="236">
        <f t="shared" si="12"/>
        <v>0</v>
      </c>
      <c r="J54" s="236">
        <f t="shared" si="12"/>
        <v>0</v>
      </c>
      <c r="K54" s="236">
        <f t="shared" si="12"/>
        <v>0</v>
      </c>
      <c r="L54" s="236">
        <f t="shared" si="12"/>
        <v>0</v>
      </c>
      <c r="M54" s="236">
        <f t="shared" si="12"/>
        <v>0</v>
      </c>
      <c r="N54" s="236">
        <f t="shared" si="12"/>
        <v>0</v>
      </c>
      <c r="O54" s="236">
        <f t="shared" si="12"/>
        <v>0</v>
      </c>
      <c r="P54" s="236">
        <f t="shared" si="12"/>
        <v>0</v>
      </c>
      <c r="Q54" s="228">
        <f>SUM(E54:P54)</f>
        <v>0</v>
      </c>
    </row>
    <row r="55" spans="2:17" ht="13.5" customHeight="1">
      <c r="B55" s="88" t="s">
        <v>261</v>
      </c>
      <c r="C55" s="225" t="s">
        <v>216</v>
      </c>
      <c r="D55" s="226" t="s">
        <v>212</v>
      </c>
      <c r="E55" s="236">
        <f t="shared" si="12"/>
        <v>0</v>
      </c>
      <c r="F55" s="236">
        <f t="shared" si="12"/>
        <v>0</v>
      </c>
      <c r="G55" s="236">
        <f t="shared" si="12"/>
        <v>0</v>
      </c>
      <c r="H55" s="236">
        <f t="shared" si="12"/>
        <v>0</v>
      </c>
      <c r="I55" s="236">
        <f t="shared" si="12"/>
        <v>0</v>
      </c>
      <c r="J55" s="236">
        <f t="shared" si="12"/>
        <v>0</v>
      </c>
      <c r="K55" s="236">
        <f t="shared" si="12"/>
        <v>0</v>
      </c>
      <c r="L55" s="236">
        <f t="shared" si="12"/>
        <v>0</v>
      </c>
      <c r="M55" s="236">
        <f t="shared" si="12"/>
        <v>0</v>
      </c>
      <c r="N55" s="236">
        <f t="shared" si="12"/>
        <v>0</v>
      </c>
      <c r="O55" s="236">
        <f t="shared" si="12"/>
        <v>0</v>
      </c>
      <c r="P55" s="236">
        <f t="shared" si="12"/>
        <v>0</v>
      </c>
      <c r="Q55" s="228">
        <f>SUM(E55:P55)</f>
        <v>0</v>
      </c>
    </row>
    <row r="56" spans="2:17" ht="13.5" customHeight="1">
      <c r="B56" s="229" t="s">
        <v>262</v>
      </c>
      <c r="C56" s="230" t="s">
        <v>218</v>
      </c>
      <c r="D56" s="231" t="s">
        <v>212</v>
      </c>
      <c r="E56" s="232">
        <f aca="true" t="shared" si="13" ref="E56:P56">+E53-E54-E55</f>
        <v>0</v>
      </c>
      <c r="F56" s="232">
        <f t="shared" si="13"/>
        <v>0</v>
      </c>
      <c r="G56" s="232">
        <f t="shared" si="13"/>
        <v>0</v>
      </c>
      <c r="H56" s="232">
        <f t="shared" si="13"/>
        <v>0</v>
      </c>
      <c r="I56" s="232">
        <f t="shared" si="13"/>
        <v>0</v>
      </c>
      <c r="J56" s="232">
        <f t="shared" si="13"/>
        <v>0</v>
      </c>
      <c r="K56" s="232">
        <f t="shared" si="13"/>
        <v>0</v>
      </c>
      <c r="L56" s="232">
        <f t="shared" si="13"/>
        <v>0</v>
      </c>
      <c r="M56" s="232">
        <f t="shared" si="13"/>
        <v>0</v>
      </c>
      <c r="N56" s="232">
        <f t="shared" si="13"/>
        <v>0</v>
      </c>
      <c r="O56" s="232">
        <f t="shared" si="13"/>
        <v>0</v>
      </c>
      <c r="P56" s="232">
        <f t="shared" si="13"/>
        <v>0</v>
      </c>
      <c r="Q56" s="233">
        <f>SUM(E56:P56)</f>
        <v>0</v>
      </c>
    </row>
    <row r="57" spans="2:17" ht="13.5" customHeight="1">
      <c r="B57" s="240" t="s">
        <v>263</v>
      </c>
      <c r="C57" s="241" t="s">
        <v>264</v>
      </c>
      <c r="D57" s="217"/>
      <c r="E57" s="218"/>
      <c r="F57" s="218"/>
      <c r="G57" s="218"/>
      <c r="H57" s="218"/>
      <c r="I57" s="218"/>
      <c r="J57" s="218"/>
      <c r="K57" s="218"/>
      <c r="L57" s="218"/>
      <c r="M57" s="218"/>
      <c r="N57" s="218"/>
      <c r="O57" s="218"/>
      <c r="P57" s="218"/>
      <c r="Q57" s="219"/>
    </row>
    <row r="58" spans="2:17" ht="13.5" customHeight="1">
      <c r="B58" s="220" t="s">
        <v>265</v>
      </c>
      <c r="C58" s="221" t="s">
        <v>211</v>
      </c>
      <c r="D58" s="222" t="s">
        <v>212</v>
      </c>
      <c r="E58" s="235">
        <f>+E63+E68</f>
        <v>0</v>
      </c>
      <c r="F58" s="235">
        <f aca="true" t="shared" si="14" ref="F58:P58">+F63+F68</f>
        <v>0</v>
      </c>
      <c r="G58" s="235">
        <f t="shared" si="14"/>
        <v>0</v>
      </c>
      <c r="H58" s="235">
        <f t="shared" si="14"/>
        <v>0</v>
      </c>
      <c r="I58" s="235">
        <f t="shared" si="14"/>
        <v>0</v>
      </c>
      <c r="J58" s="235">
        <f t="shared" si="14"/>
        <v>0</v>
      </c>
      <c r="K58" s="235">
        <f t="shared" si="14"/>
        <v>0</v>
      </c>
      <c r="L58" s="235">
        <f t="shared" si="14"/>
        <v>0</v>
      </c>
      <c r="M58" s="235">
        <f t="shared" si="14"/>
        <v>0</v>
      </c>
      <c r="N58" s="235">
        <f t="shared" si="14"/>
        <v>0</v>
      </c>
      <c r="O58" s="235">
        <f t="shared" si="14"/>
        <v>0</v>
      </c>
      <c r="P58" s="235">
        <f t="shared" si="14"/>
        <v>0</v>
      </c>
      <c r="Q58" s="224">
        <f>SUM(E58:P58)</f>
        <v>0</v>
      </c>
    </row>
    <row r="59" spans="2:17" ht="13.5" customHeight="1">
      <c r="B59" s="88" t="s">
        <v>266</v>
      </c>
      <c r="C59" s="225" t="s">
        <v>221</v>
      </c>
      <c r="D59" s="226" t="s">
        <v>212</v>
      </c>
      <c r="E59" s="236">
        <f aca="true" t="shared" si="15" ref="E59:P60">+E64+E69</f>
        <v>0</v>
      </c>
      <c r="F59" s="236">
        <f t="shared" si="15"/>
        <v>0</v>
      </c>
      <c r="G59" s="236">
        <f t="shared" si="15"/>
        <v>0</v>
      </c>
      <c r="H59" s="236">
        <f t="shared" si="15"/>
        <v>0</v>
      </c>
      <c r="I59" s="236">
        <f t="shared" si="15"/>
        <v>0</v>
      </c>
      <c r="J59" s="236">
        <f t="shared" si="15"/>
        <v>0</v>
      </c>
      <c r="K59" s="236">
        <f t="shared" si="15"/>
        <v>0</v>
      </c>
      <c r="L59" s="236">
        <f t="shared" si="15"/>
        <v>0</v>
      </c>
      <c r="M59" s="236">
        <f t="shared" si="15"/>
        <v>0</v>
      </c>
      <c r="N59" s="236">
        <f t="shared" si="15"/>
        <v>0</v>
      </c>
      <c r="O59" s="236">
        <f t="shared" si="15"/>
        <v>0</v>
      </c>
      <c r="P59" s="236">
        <f t="shared" si="15"/>
        <v>0</v>
      </c>
      <c r="Q59" s="228">
        <f>SUM(E59:P59)</f>
        <v>0</v>
      </c>
    </row>
    <row r="60" spans="2:17" ht="13.5" customHeight="1">
      <c r="B60" s="88" t="s">
        <v>267</v>
      </c>
      <c r="C60" s="225" t="s">
        <v>216</v>
      </c>
      <c r="D60" s="226" t="s">
        <v>212</v>
      </c>
      <c r="E60" s="236">
        <f t="shared" si="15"/>
        <v>0</v>
      </c>
      <c r="F60" s="236">
        <f t="shared" si="15"/>
        <v>0</v>
      </c>
      <c r="G60" s="236">
        <f t="shared" si="15"/>
        <v>0</v>
      </c>
      <c r="H60" s="236">
        <f t="shared" si="15"/>
        <v>0</v>
      </c>
      <c r="I60" s="236">
        <f t="shared" si="15"/>
        <v>0</v>
      </c>
      <c r="J60" s="236">
        <f t="shared" si="15"/>
        <v>0</v>
      </c>
      <c r="K60" s="236">
        <f t="shared" si="15"/>
        <v>0</v>
      </c>
      <c r="L60" s="236">
        <f t="shared" si="15"/>
        <v>0</v>
      </c>
      <c r="M60" s="236">
        <f t="shared" si="15"/>
        <v>0</v>
      </c>
      <c r="N60" s="236">
        <f t="shared" si="15"/>
        <v>0</v>
      </c>
      <c r="O60" s="236">
        <f t="shared" si="15"/>
        <v>0</v>
      </c>
      <c r="P60" s="236">
        <f t="shared" si="15"/>
        <v>0</v>
      </c>
      <c r="Q60" s="228">
        <f>SUM(E60:P60)</f>
        <v>0</v>
      </c>
    </row>
    <row r="61" spans="2:17" ht="13.5" customHeight="1">
      <c r="B61" s="229" t="s">
        <v>268</v>
      </c>
      <c r="C61" s="230" t="s">
        <v>218</v>
      </c>
      <c r="D61" s="231" t="s">
        <v>212</v>
      </c>
      <c r="E61" s="232">
        <f aca="true" t="shared" si="16" ref="E61:P61">+E58-E59-E60</f>
        <v>0</v>
      </c>
      <c r="F61" s="232">
        <f t="shared" si="16"/>
        <v>0</v>
      </c>
      <c r="G61" s="232">
        <f t="shared" si="16"/>
        <v>0</v>
      </c>
      <c r="H61" s="232">
        <f t="shared" si="16"/>
        <v>0</v>
      </c>
      <c r="I61" s="232">
        <f t="shared" si="16"/>
        <v>0</v>
      </c>
      <c r="J61" s="232">
        <f t="shared" si="16"/>
        <v>0</v>
      </c>
      <c r="K61" s="232">
        <f t="shared" si="16"/>
        <v>0</v>
      </c>
      <c r="L61" s="232">
        <f t="shared" si="16"/>
        <v>0</v>
      </c>
      <c r="M61" s="232">
        <f t="shared" si="16"/>
        <v>0</v>
      </c>
      <c r="N61" s="232">
        <f t="shared" si="16"/>
        <v>0</v>
      </c>
      <c r="O61" s="232">
        <f t="shared" si="16"/>
        <v>0</v>
      </c>
      <c r="P61" s="232">
        <f t="shared" si="16"/>
        <v>0</v>
      </c>
      <c r="Q61" s="233">
        <f>SUM(E61:P61)</f>
        <v>0</v>
      </c>
    </row>
    <row r="62" spans="2:17" ht="13.5" customHeight="1">
      <c r="B62" s="237" t="s">
        <v>265</v>
      </c>
      <c r="C62" s="216" t="s">
        <v>269</v>
      </c>
      <c r="D62" s="217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9"/>
    </row>
    <row r="63" spans="2:17" ht="13.5" customHeight="1">
      <c r="B63" s="220" t="s">
        <v>266</v>
      </c>
      <c r="C63" s="221" t="s">
        <v>211</v>
      </c>
      <c r="D63" s="222" t="s">
        <v>212</v>
      </c>
      <c r="E63" s="223"/>
      <c r="F63" s="223"/>
      <c r="G63" s="223"/>
      <c r="H63" s="223"/>
      <c r="I63" s="223"/>
      <c r="J63" s="223"/>
      <c r="K63" s="223"/>
      <c r="L63" s="223"/>
      <c r="M63" s="223"/>
      <c r="N63" s="223"/>
      <c r="O63" s="223"/>
      <c r="P63" s="223"/>
      <c r="Q63" s="224">
        <f>SUM(E63:P63)</f>
        <v>0</v>
      </c>
    </row>
    <row r="64" spans="2:17" ht="13.5" customHeight="1">
      <c r="B64" s="88" t="s">
        <v>270</v>
      </c>
      <c r="C64" s="225" t="s">
        <v>221</v>
      </c>
      <c r="D64" s="226" t="s">
        <v>212</v>
      </c>
      <c r="E64" s="227"/>
      <c r="F64" s="227"/>
      <c r="G64" s="227"/>
      <c r="H64" s="227"/>
      <c r="I64" s="227"/>
      <c r="J64" s="227"/>
      <c r="K64" s="227"/>
      <c r="L64" s="227"/>
      <c r="M64" s="227"/>
      <c r="N64" s="227"/>
      <c r="O64" s="227"/>
      <c r="P64" s="227"/>
      <c r="Q64" s="228">
        <f>SUM(E64:P64)</f>
        <v>0</v>
      </c>
    </row>
    <row r="65" spans="2:17" ht="13.5" customHeight="1">
      <c r="B65" s="88" t="s">
        <v>271</v>
      </c>
      <c r="C65" s="225" t="s">
        <v>216</v>
      </c>
      <c r="D65" s="226" t="s">
        <v>212</v>
      </c>
      <c r="E65" s="227"/>
      <c r="F65" s="227"/>
      <c r="G65" s="227"/>
      <c r="H65" s="227"/>
      <c r="I65" s="227"/>
      <c r="J65" s="227"/>
      <c r="K65" s="227"/>
      <c r="L65" s="227"/>
      <c r="M65" s="227"/>
      <c r="N65" s="227"/>
      <c r="O65" s="227"/>
      <c r="P65" s="227"/>
      <c r="Q65" s="228">
        <f>SUM(E65:P65)</f>
        <v>0</v>
      </c>
    </row>
    <row r="66" spans="2:17" ht="13.5" customHeight="1">
      <c r="B66" s="242" t="s">
        <v>272</v>
      </c>
      <c r="C66" s="230" t="s">
        <v>218</v>
      </c>
      <c r="D66" s="231" t="s">
        <v>212</v>
      </c>
      <c r="E66" s="232">
        <f aca="true" t="shared" si="17" ref="E66:P66">+E63-E64-E65</f>
        <v>0</v>
      </c>
      <c r="F66" s="232">
        <f t="shared" si="17"/>
        <v>0</v>
      </c>
      <c r="G66" s="232">
        <f t="shared" si="17"/>
        <v>0</v>
      </c>
      <c r="H66" s="232">
        <f t="shared" si="17"/>
        <v>0</v>
      </c>
      <c r="I66" s="232">
        <f t="shared" si="17"/>
        <v>0</v>
      </c>
      <c r="J66" s="232">
        <f t="shared" si="17"/>
        <v>0</v>
      </c>
      <c r="K66" s="232">
        <f t="shared" si="17"/>
        <v>0</v>
      </c>
      <c r="L66" s="232">
        <f t="shared" si="17"/>
        <v>0</v>
      </c>
      <c r="M66" s="232">
        <f t="shared" si="17"/>
        <v>0</v>
      </c>
      <c r="N66" s="232">
        <f t="shared" si="17"/>
        <v>0</v>
      </c>
      <c r="O66" s="232">
        <f t="shared" si="17"/>
        <v>0</v>
      </c>
      <c r="P66" s="232">
        <f t="shared" si="17"/>
        <v>0</v>
      </c>
      <c r="Q66" s="233">
        <f>SUM(E66:P66)</f>
        <v>0</v>
      </c>
    </row>
    <row r="67" spans="2:17" ht="13.5" customHeight="1">
      <c r="B67" s="237" t="s">
        <v>273</v>
      </c>
      <c r="C67" s="216" t="s">
        <v>274</v>
      </c>
      <c r="D67" s="217"/>
      <c r="E67" s="218"/>
      <c r="F67" s="218"/>
      <c r="G67" s="218"/>
      <c r="H67" s="218"/>
      <c r="I67" s="218"/>
      <c r="J67" s="218"/>
      <c r="K67" s="218"/>
      <c r="L67" s="218"/>
      <c r="M67" s="218"/>
      <c r="N67" s="218"/>
      <c r="O67" s="218"/>
      <c r="P67" s="218"/>
      <c r="Q67" s="219"/>
    </row>
    <row r="68" spans="2:17" ht="13.5" customHeight="1">
      <c r="B68" s="220" t="s">
        <v>275</v>
      </c>
      <c r="C68" s="221" t="s">
        <v>211</v>
      </c>
      <c r="D68" s="222" t="s">
        <v>212</v>
      </c>
      <c r="E68" s="223"/>
      <c r="F68" s="223"/>
      <c r="G68" s="223"/>
      <c r="H68" s="223"/>
      <c r="I68" s="223"/>
      <c r="J68" s="223"/>
      <c r="K68" s="223"/>
      <c r="L68" s="223"/>
      <c r="M68" s="223"/>
      <c r="N68" s="223"/>
      <c r="O68" s="223"/>
      <c r="P68" s="223"/>
      <c r="Q68" s="224">
        <f>SUM(E68:P68)</f>
        <v>0</v>
      </c>
    </row>
    <row r="69" spans="2:17" ht="13.5" customHeight="1">
      <c r="B69" s="88" t="s">
        <v>276</v>
      </c>
      <c r="C69" s="225" t="s">
        <v>221</v>
      </c>
      <c r="D69" s="226" t="s">
        <v>212</v>
      </c>
      <c r="E69" s="227"/>
      <c r="F69" s="227"/>
      <c r="G69" s="227"/>
      <c r="H69" s="227"/>
      <c r="I69" s="227"/>
      <c r="J69" s="227"/>
      <c r="K69" s="227"/>
      <c r="L69" s="227"/>
      <c r="M69" s="227"/>
      <c r="N69" s="227"/>
      <c r="O69" s="227"/>
      <c r="P69" s="227"/>
      <c r="Q69" s="228">
        <f>SUM(E69:P69)</f>
        <v>0</v>
      </c>
    </row>
    <row r="70" spans="2:17" ht="13.5" customHeight="1">
      <c r="B70" s="88" t="s">
        <v>277</v>
      </c>
      <c r="C70" s="225" t="s">
        <v>216</v>
      </c>
      <c r="D70" s="226" t="s">
        <v>212</v>
      </c>
      <c r="E70" s="227"/>
      <c r="F70" s="227"/>
      <c r="G70" s="227"/>
      <c r="H70" s="227"/>
      <c r="I70" s="227"/>
      <c r="J70" s="227"/>
      <c r="K70" s="227"/>
      <c r="L70" s="227"/>
      <c r="M70" s="227"/>
      <c r="N70" s="227"/>
      <c r="O70" s="227"/>
      <c r="P70" s="227"/>
      <c r="Q70" s="228">
        <f>SUM(E70:P70)</f>
        <v>0</v>
      </c>
    </row>
    <row r="71" spans="2:17" ht="13.5" customHeight="1">
      <c r="B71" s="242" t="s">
        <v>278</v>
      </c>
      <c r="C71" s="230" t="s">
        <v>218</v>
      </c>
      <c r="D71" s="231" t="s">
        <v>212</v>
      </c>
      <c r="E71" s="232">
        <f aca="true" t="shared" si="18" ref="E71:P71">+E68-E69-E70</f>
        <v>0</v>
      </c>
      <c r="F71" s="232">
        <f t="shared" si="18"/>
        <v>0</v>
      </c>
      <c r="G71" s="232">
        <f t="shared" si="18"/>
        <v>0</v>
      </c>
      <c r="H71" s="232">
        <f t="shared" si="18"/>
        <v>0</v>
      </c>
      <c r="I71" s="232">
        <f t="shared" si="18"/>
        <v>0</v>
      </c>
      <c r="J71" s="232">
        <f t="shared" si="18"/>
        <v>0</v>
      </c>
      <c r="K71" s="232">
        <f t="shared" si="18"/>
        <v>0</v>
      </c>
      <c r="L71" s="232">
        <f t="shared" si="18"/>
        <v>0</v>
      </c>
      <c r="M71" s="232">
        <f t="shared" si="18"/>
        <v>0</v>
      </c>
      <c r="N71" s="232">
        <f t="shared" si="18"/>
        <v>0</v>
      </c>
      <c r="O71" s="232">
        <f t="shared" si="18"/>
        <v>0</v>
      </c>
      <c r="P71" s="232">
        <f t="shared" si="18"/>
        <v>0</v>
      </c>
      <c r="Q71" s="233">
        <f>SUM(E71:P71)</f>
        <v>0</v>
      </c>
    </row>
    <row r="72" spans="2:17" ht="13.5" customHeight="1">
      <c r="B72" s="88" t="s">
        <v>279</v>
      </c>
      <c r="C72" s="239" t="s">
        <v>48</v>
      </c>
      <c r="D72" s="217"/>
      <c r="E72" s="218"/>
      <c r="F72" s="218"/>
      <c r="G72" s="218"/>
      <c r="H72" s="218"/>
      <c r="I72" s="218"/>
      <c r="J72" s="218"/>
      <c r="K72" s="218"/>
      <c r="L72" s="218"/>
      <c r="M72" s="218"/>
      <c r="N72" s="218"/>
      <c r="O72" s="218"/>
      <c r="P72" s="218"/>
      <c r="Q72" s="219"/>
    </row>
    <row r="73" spans="2:17" ht="13.5" customHeight="1">
      <c r="B73" s="220" t="s">
        <v>280</v>
      </c>
      <c r="C73" s="221" t="s">
        <v>211</v>
      </c>
      <c r="D73" s="222" t="s">
        <v>212</v>
      </c>
      <c r="E73" s="223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4">
        <f>SUM(E73:P73)</f>
        <v>0</v>
      </c>
    </row>
    <row r="74" spans="2:17" ht="13.5" customHeight="1">
      <c r="B74" s="88" t="s">
        <v>281</v>
      </c>
      <c r="C74" s="225" t="s">
        <v>221</v>
      </c>
      <c r="D74" s="226" t="s">
        <v>212</v>
      </c>
      <c r="E74" s="227"/>
      <c r="F74" s="227"/>
      <c r="G74" s="227"/>
      <c r="H74" s="227"/>
      <c r="I74" s="227"/>
      <c r="J74" s="227"/>
      <c r="K74" s="227"/>
      <c r="L74" s="227"/>
      <c r="M74" s="227"/>
      <c r="N74" s="227"/>
      <c r="O74" s="227"/>
      <c r="P74" s="227"/>
      <c r="Q74" s="228">
        <f>SUM(E74:P74)</f>
        <v>0</v>
      </c>
    </row>
    <row r="75" spans="2:17" ht="13.5" customHeight="1">
      <c r="B75" s="88" t="s">
        <v>282</v>
      </c>
      <c r="C75" s="225" t="s">
        <v>216</v>
      </c>
      <c r="D75" s="226" t="s">
        <v>212</v>
      </c>
      <c r="E75" s="227"/>
      <c r="F75" s="227"/>
      <c r="G75" s="227"/>
      <c r="H75" s="227"/>
      <c r="I75" s="227"/>
      <c r="J75" s="227"/>
      <c r="K75" s="227"/>
      <c r="L75" s="227"/>
      <c r="M75" s="227"/>
      <c r="N75" s="227"/>
      <c r="O75" s="227"/>
      <c r="P75" s="227"/>
      <c r="Q75" s="228">
        <f>SUM(E75:P75)</f>
        <v>0</v>
      </c>
    </row>
    <row r="76" spans="2:17" ht="13.5" customHeight="1">
      <c r="B76" s="229" t="s">
        <v>283</v>
      </c>
      <c r="C76" s="230" t="s">
        <v>218</v>
      </c>
      <c r="D76" s="231" t="s">
        <v>212</v>
      </c>
      <c r="E76" s="232">
        <f aca="true" t="shared" si="19" ref="E76:P76">+E73-E74-E75</f>
        <v>0</v>
      </c>
      <c r="F76" s="232">
        <f t="shared" si="19"/>
        <v>0</v>
      </c>
      <c r="G76" s="232">
        <f t="shared" si="19"/>
        <v>0</v>
      </c>
      <c r="H76" s="232">
        <f t="shared" si="19"/>
        <v>0</v>
      </c>
      <c r="I76" s="232">
        <f t="shared" si="19"/>
        <v>0</v>
      </c>
      <c r="J76" s="232">
        <f t="shared" si="19"/>
        <v>0</v>
      </c>
      <c r="K76" s="232">
        <f t="shared" si="19"/>
        <v>0</v>
      </c>
      <c r="L76" s="232">
        <f t="shared" si="19"/>
        <v>0</v>
      </c>
      <c r="M76" s="232">
        <f t="shared" si="19"/>
        <v>0</v>
      </c>
      <c r="N76" s="232">
        <f t="shared" si="19"/>
        <v>0</v>
      </c>
      <c r="O76" s="232">
        <f t="shared" si="19"/>
        <v>0</v>
      </c>
      <c r="P76" s="232">
        <f t="shared" si="19"/>
        <v>0</v>
      </c>
      <c r="Q76" s="233">
        <f>SUM(E76:P76)</f>
        <v>0</v>
      </c>
    </row>
    <row r="77" spans="2:17" ht="13.5" customHeight="1">
      <c r="B77" s="215" t="s">
        <v>284</v>
      </c>
      <c r="C77" s="216" t="s">
        <v>49</v>
      </c>
      <c r="D77" s="217"/>
      <c r="E77" s="218"/>
      <c r="F77" s="218"/>
      <c r="G77" s="218"/>
      <c r="H77" s="218"/>
      <c r="I77" s="218"/>
      <c r="J77" s="218"/>
      <c r="K77" s="218"/>
      <c r="L77" s="218"/>
      <c r="M77" s="218"/>
      <c r="N77" s="218"/>
      <c r="O77" s="218"/>
      <c r="P77" s="218"/>
      <c r="Q77" s="219"/>
    </row>
    <row r="78" spans="2:17" ht="13.5" customHeight="1">
      <c r="B78" s="220" t="s">
        <v>285</v>
      </c>
      <c r="C78" s="221" t="s">
        <v>211</v>
      </c>
      <c r="D78" s="222" t="s">
        <v>212</v>
      </c>
      <c r="E78" s="223"/>
      <c r="F78" s="223"/>
      <c r="G78" s="223"/>
      <c r="H78" s="223"/>
      <c r="I78" s="223"/>
      <c r="J78" s="223"/>
      <c r="K78" s="223"/>
      <c r="L78" s="223"/>
      <c r="M78" s="223"/>
      <c r="N78" s="223"/>
      <c r="O78" s="223"/>
      <c r="P78" s="223"/>
      <c r="Q78" s="224">
        <f>SUM(E78:P78)</f>
        <v>0</v>
      </c>
    </row>
    <row r="79" spans="2:17" ht="13.5" customHeight="1">
      <c r="B79" s="240" t="s">
        <v>286</v>
      </c>
      <c r="C79" s="225" t="s">
        <v>221</v>
      </c>
      <c r="D79" s="226" t="s">
        <v>212</v>
      </c>
      <c r="E79" s="227"/>
      <c r="F79" s="227"/>
      <c r="G79" s="227"/>
      <c r="H79" s="227"/>
      <c r="I79" s="227"/>
      <c r="J79" s="227"/>
      <c r="K79" s="227"/>
      <c r="L79" s="227"/>
      <c r="M79" s="227"/>
      <c r="N79" s="227"/>
      <c r="O79" s="227"/>
      <c r="P79" s="227"/>
      <c r="Q79" s="228">
        <f>SUM(E79:P79)</f>
        <v>0</v>
      </c>
    </row>
    <row r="80" spans="2:17" ht="13.5" customHeight="1">
      <c r="B80" s="238" t="s">
        <v>287</v>
      </c>
      <c r="C80" s="225" t="s">
        <v>216</v>
      </c>
      <c r="D80" s="226" t="s">
        <v>212</v>
      </c>
      <c r="E80" s="227"/>
      <c r="F80" s="227"/>
      <c r="G80" s="227"/>
      <c r="H80" s="227"/>
      <c r="I80" s="227"/>
      <c r="J80" s="227"/>
      <c r="K80" s="227"/>
      <c r="L80" s="227"/>
      <c r="M80" s="227"/>
      <c r="N80" s="227"/>
      <c r="O80" s="227"/>
      <c r="P80" s="227"/>
      <c r="Q80" s="228">
        <f>SUM(E80:P80)</f>
        <v>0</v>
      </c>
    </row>
    <row r="81" spans="2:17" ht="13.5" customHeight="1">
      <c r="B81" s="211" t="s">
        <v>288</v>
      </c>
      <c r="C81" s="230" t="s">
        <v>218</v>
      </c>
      <c r="D81" s="231" t="s">
        <v>212</v>
      </c>
      <c r="E81" s="232">
        <f aca="true" t="shared" si="20" ref="E81:P81">+E78-E79-E80</f>
        <v>0</v>
      </c>
      <c r="F81" s="232">
        <f t="shared" si="20"/>
        <v>0</v>
      </c>
      <c r="G81" s="232">
        <f t="shared" si="20"/>
        <v>0</v>
      </c>
      <c r="H81" s="232">
        <f t="shared" si="20"/>
        <v>0</v>
      </c>
      <c r="I81" s="232">
        <f t="shared" si="20"/>
        <v>0</v>
      </c>
      <c r="J81" s="232">
        <f t="shared" si="20"/>
        <v>0</v>
      </c>
      <c r="K81" s="232">
        <f t="shared" si="20"/>
        <v>0</v>
      </c>
      <c r="L81" s="232">
        <f t="shared" si="20"/>
        <v>0</v>
      </c>
      <c r="M81" s="232">
        <f t="shared" si="20"/>
        <v>0</v>
      </c>
      <c r="N81" s="232">
        <f t="shared" si="20"/>
        <v>0</v>
      </c>
      <c r="O81" s="232">
        <f t="shared" si="20"/>
        <v>0</v>
      </c>
      <c r="P81" s="232">
        <f t="shared" si="20"/>
        <v>0</v>
      </c>
      <c r="Q81" s="233">
        <f>SUM(E81:P81)</f>
        <v>0</v>
      </c>
    </row>
    <row r="82" spans="2:17" ht="13.5" customHeight="1">
      <c r="B82" s="215" t="s">
        <v>289</v>
      </c>
      <c r="C82" s="243" t="s">
        <v>290</v>
      </c>
      <c r="D82" s="217"/>
      <c r="E82" s="218"/>
      <c r="F82" s="218"/>
      <c r="G82" s="218"/>
      <c r="H82" s="218"/>
      <c r="I82" s="218"/>
      <c r="J82" s="218"/>
      <c r="K82" s="218"/>
      <c r="L82" s="218"/>
      <c r="M82" s="218"/>
      <c r="N82" s="218"/>
      <c r="O82" s="218"/>
      <c r="P82" s="218"/>
      <c r="Q82" s="219"/>
    </row>
    <row r="83" spans="2:17" ht="13.5" customHeight="1">
      <c r="B83" s="220" t="s">
        <v>291</v>
      </c>
      <c r="C83" s="221" t="s">
        <v>211</v>
      </c>
      <c r="D83" s="222" t="s">
        <v>212</v>
      </c>
      <c r="E83" s="235">
        <f aca="true" t="shared" si="21" ref="E83:P86">+E18+E23+E38+E53+E78</f>
        <v>0</v>
      </c>
      <c r="F83" s="235">
        <f t="shared" si="21"/>
        <v>0</v>
      </c>
      <c r="G83" s="235">
        <f t="shared" si="21"/>
        <v>0</v>
      </c>
      <c r="H83" s="235">
        <f t="shared" si="21"/>
        <v>0</v>
      </c>
      <c r="I83" s="235">
        <f t="shared" si="21"/>
        <v>0</v>
      </c>
      <c r="J83" s="235">
        <f t="shared" si="21"/>
        <v>0</v>
      </c>
      <c r="K83" s="235">
        <f t="shared" si="21"/>
        <v>0</v>
      </c>
      <c r="L83" s="235">
        <f t="shared" si="21"/>
        <v>0</v>
      </c>
      <c r="M83" s="235">
        <f t="shared" si="21"/>
        <v>0</v>
      </c>
      <c r="N83" s="235">
        <f t="shared" si="21"/>
        <v>0</v>
      </c>
      <c r="O83" s="235">
        <f t="shared" si="21"/>
        <v>0</v>
      </c>
      <c r="P83" s="235">
        <f t="shared" si="21"/>
        <v>0</v>
      </c>
      <c r="Q83" s="224">
        <f>SUM(E83:P83)</f>
        <v>0</v>
      </c>
    </row>
    <row r="84" spans="2:17" ht="13.5" customHeight="1">
      <c r="B84" s="240" t="s">
        <v>292</v>
      </c>
      <c r="C84" s="225" t="s">
        <v>221</v>
      </c>
      <c r="D84" s="226" t="s">
        <v>212</v>
      </c>
      <c r="E84" s="236">
        <f t="shared" si="21"/>
        <v>0</v>
      </c>
      <c r="F84" s="236">
        <f t="shared" si="21"/>
        <v>0</v>
      </c>
      <c r="G84" s="236">
        <f t="shared" si="21"/>
        <v>0</v>
      </c>
      <c r="H84" s="236">
        <f t="shared" si="21"/>
        <v>0</v>
      </c>
      <c r="I84" s="236">
        <f t="shared" si="21"/>
        <v>0</v>
      </c>
      <c r="J84" s="236">
        <f t="shared" si="21"/>
        <v>0</v>
      </c>
      <c r="K84" s="236">
        <f t="shared" si="21"/>
        <v>0</v>
      </c>
      <c r="L84" s="236">
        <f t="shared" si="21"/>
        <v>0</v>
      </c>
      <c r="M84" s="236">
        <f t="shared" si="21"/>
        <v>0</v>
      </c>
      <c r="N84" s="236">
        <f t="shared" si="21"/>
        <v>0</v>
      </c>
      <c r="O84" s="236">
        <f t="shared" si="21"/>
        <v>0</v>
      </c>
      <c r="P84" s="236">
        <f t="shared" si="21"/>
        <v>0</v>
      </c>
      <c r="Q84" s="228">
        <f>SUM(E84:P84)</f>
        <v>0</v>
      </c>
    </row>
    <row r="85" spans="2:17" ht="13.5" customHeight="1">
      <c r="B85" s="238" t="s">
        <v>293</v>
      </c>
      <c r="C85" s="225" t="s">
        <v>216</v>
      </c>
      <c r="D85" s="226" t="s">
        <v>212</v>
      </c>
      <c r="E85" s="236">
        <f t="shared" si="21"/>
        <v>0</v>
      </c>
      <c r="F85" s="236">
        <f t="shared" si="21"/>
        <v>0</v>
      </c>
      <c r="G85" s="236">
        <f t="shared" si="21"/>
        <v>0</v>
      </c>
      <c r="H85" s="236">
        <f t="shared" si="21"/>
        <v>0</v>
      </c>
      <c r="I85" s="236">
        <f t="shared" si="21"/>
        <v>0</v>
      </c>
      <c r="J85" s="236">
        <f t="shared" si="21"/>
        <v>0</v>
      </c>
      <c r="K85" s="236">
        <f t="shared" si="21"/>
        <v>0</v>
      </c>
      <c r="L85" s="236">
        <f t="shared" si="21"/>
        <v>0</v>
      </c>
      <c r="M85" s="236">
        <f t="shared" si="21"/>
        <v>0</v>
      </c>
      <c r="N85" s="236">
        <f t="shared" si="21"/>
        <v>0</v>
      </c>
      <c r="O85" s="236">
        <f t="shared" si="21"/>
        <v>0</v>
      </c>
      <c r="P85" s="236">
        <f t="shared" si="21"/>
        <v>0</v>
      </c>
      <c r="Q85" s="228">
        <f>SUM(E85:P85)</f>
        <v>0</v>
      </c>
    </row>
    <row r="86" spans="2:17" ht="13.5" customHeight="1">
      <c r="B86" s="211" t="s">
        <v>294</v>
      </c>
      <c r="C86" s="244" t="s">
        <v>218</v>
      </c>
      <c r="D86" s="245" t="s">
        <v>212</v>
      </c>
      <c r="E86" s="246">
        <f t="shared" si="21"/>
        <v>0</v>
      </c>
      <c r="F86" s="246">
        <f t="shared" si="21"/>
        <v>0</v>
      </c>
      <c r="G86" s="246">
        <f t="shared" si="21"/>
        <v>0</v>
      </c>
      <c r="H86" s="246">
        <f t="shared" si="21"/>
        <v>0</v>
      </c>
      <c r="I86" s="246">
        <f t="shared" si="21"/>
        <v>0</v>
      </c>
      <c r="J86" s="246">
        <f t="shared" si="21"/>
        <v>0</v>
      </c>
      <c r="K86" s="246">
        <f t="shared" si="21"/>
        <v>0</v>
      </c>
      <c r="L86" s="246">
        <f t="shared" si="21"/>
        <v>0</v>
      </c>
      <c r="M86" s="246">
        <f t="shared" si="21"/>
        <v>0</v>
      </c>
      <c r="N86" s="246">
        <f t="shared" si="21"/>
        <v>0</v>
      </c>
      <c r="O86" s="246">
        <f t="shared" si="21"/>
        <v>0</v>
      </c>
      <c r="P86" s="246">
        <f t="shared" si="21"/>
        <v>0</v>
      </c>
      <c r="Q86" s="247">
        <f>SUM(E86:P86)</f>
        <v>0</v>
      </c>
    </row>
    <row r="87" spans="2:17" ht="13.5" customHeight="1">
      <c r="B87" s="215" t="s">
        <v>295</v>
      </c>
      <c r="C87" s="248" t="s">
        <v>296</v>
      </c>
      <c r="D87" s="217"/>
      <c r="E87" s="218"/>
      <c r="F87" s="218"/>
      <c r="G87" s="218"/>
      <c r="H87" s="218"/>
      <c r="I87" s="218"/>
      <c r="J87" s="218"/>
      <c r="K87" s="218"/>
      <c r="L87" s="218"/>
      <c r="M87" s="218"/>
      <c r="N87" s="218"/>
      <c r="O87" s="218"/>
      <c r="P87" s="218"/>
      <c r="Q87" s="219"/>
    </row>
    <row r="88" spans="2:17" ht="13.5" customHeight="1">
      <c r="B88" s="220" t="s">
        <v>297</v>
      </c>
      <c r="C88" s="221" t="s">
        <v>211</v>
      </c>
      <c r="D88" s="222" t="s">
        <v>212</v>
      </c>
      <c r="E88" s="235">
        <f aca="true" t="shared" si="22" ref="E88:P91">+E13+E83</f>
        <v>0</v>
      </c>
      <c r="F88" s="235">
        <f t="shared" si="22"/>
        <v>0</v>
      </c>
      <c r="G88" s="235">
        <f t="shared" si="22"/>
        <v>0</v>
      </c>
      <c r="H88" s="235">
        <f t="shared" si="22"/>
        <v>0</v>
      </c>
      <c r="I88" s="235">
        <f t="shared" si="22"/>
        <v>0</v>
      </c>
      <c r="J88" s="235">
        <f t="shared" si="22"/>
        <v>0</v>
      </c>
      <c r="K88" s="235">
        <f t="shared" si="22"/>
        <v>0</v>
      </c>
      <c r="L88" s="235">
        <f t="shared" si="22"/>
        <v>0</v>
      </c>
      <c r="M88" s="235">
        <f t="shared" si="22"/>
        <v>0</v>
      </c>
      <c r="N88" s="235">
        <f t="shared" si="22"/>
        <v>0</v>
      </c>
      <c r="O88" s="235">
        <f t="shared" si="22"/>
        <v>0</v>
      </c>
      <c r="P88" s="235">
        <f t="shared" si="22"/>
        <v>0</v>
      </c>
      <c r="Q88" s="224">
        <f>SUM(E88:P88)</f>
        <v>0</v>
      </c>
    </row>
    <row r="89" spans="2:17" ht="13.5" customHeight="1">
      <c r="B89" s="240" t="s">
        <v>298</v>
      </c>
      <c r="C89" s="225" t="s">
        <v>221</v>
      </c>
      <c r="D89" s="226" t="s">
        <v>212</v>
      </c>
      <c r="E89" s="236">
        <f t="shared" si="22"/>
        <v>0</v>
      </c>
      <c r="F89" s="236">
        <f t="shared" si="22"/>
        <v>0</v>
      </c>
      <c r="G89" s="236">
        <f t="shared" si="22"/>
        <v>0</v>
      </c>
      <c r="H89" s="236">
        <f t="shared" si="22"/>
        <v>0</v>
      </c>
      <c r="I89" s="236">
        <f t="shared" si="22"/>
        <v>0</v>
      </c>
      <c r="J89" s="236">
        <f t="shared" si="22"/>
        <v>0</v>
      </c>
      <c r="K89" s="236">
        <f t="shared" si="22"/>
        <v>0</v>
      </c>
      <c r="L89" s="236">
        <f t="shared" si="22"/>
        <v>0</v>
      </c>
      <c r="M89" s="236">
        <f t="shared" si="22"/>
        <v>0</v>
      </c>
      <c r="N89" s="236">
        <f t="shared" si="22"/>
        <v>0</v>
      </c>
      <c r="O89" s="236">
        <f t="shared" si="22"/>
        <v>0</v>
      </c>
      <c r="P89" s="236">
        <f t="shared" si="22"/>
        <v>0</v>
      </c>
      <c r="Q89" s="228">
        <f>SUM(E89:P89)</f>
        <v>0</v>
      </c>
    </row>
    <row r="90" spans="2:17" ht="13.5" customHeight="1">
      <c r="B90" s="238" t="s">
        <v>299</v>
      </c>
      <c r="C90" s="225" t="s">
        <v>216</v>
      </c>
      <c r="D90" s="226" t="s">
        <v>212</v>
      </c>
      <c r="E90" s="236">
        <f t="shared" si="22"/>
        <v>0</v>
      </c>
      <c r="F90" s="236">
        <f t="shared" si="22"/>
        <v>0</v>
      </c>
      <c r="G90" s="236">
        <f t="shared" si="22"/>
        <v>0</v>
      </c>
      <c r="H90" s="236">
        <f t="shared" si="22"/>
        <v>0</v>
      </c>
      <c r="I90" s="236">
        <f t="shared" si="22"/>
        <v>0</v>
      </c>
      <c r="J90" s="236">
        <f t="shared" si="22"/>
        <v>0</v>
      </c>
      <c r="K90" s="236">
        <f t="shared" si="22"/>
        <v>0</v>
      </c>
      <c r="L90" s="236">
        <f t="shared" si="22"/>
        <v>0</v>
      </c>
      <c r="M90" s="236">
        <f t="shared" si="22"/>
        <v>0</v>
      </c>
      <c r="N90" s="236">
        <f t="shared" si="22"/>
        <v>0</v>
      </c>
      <c r="O90" s="236">
        <f t="shared" si="22"/>
        <v>0</v>
      </c>
      <c r="P90" s="236">
        <f t="shared" si="22"/>
        <v>0</v>
      </c>
      <c r="Q90" s="228">
        <f>SUM(E90:P90)</f>
        <v>0</v>
      </c>
    </row>
    <row r="91" spans="2:17" ht="13.5" customHeight="1" thickBot="1">
      <c r="B91" s="249" t="s">
        <v>300</v>
      </c>
      <c r="C91" s="250" t="s">
        <v>218</v>
      </c>
      <c r="D91" s="251" t="s">
        <v>212</v>
      </c>
      <c r="E91" s="252">
        <f t="shared" si="22"/>
        <v>0</v>
      </c>
      <c r="F91" s="252">
        <f t="shared" si="22"/>
        <v>0</v>
      </c>
      <c r="G91" s="252">
        <f t="shared" si="22"/>
        <v>0</v>
      </c>
      <c r="H91" s="252">
        <f t="shared" si="22"/>
        <v>0</v>
      </c>
      <c r="I91" s="252">
        <f t="shared" si="22"/>
        <v>0</v>
      </c>
      <c r="J91" s="252">
        <f t="shared" si="22"/>
        <v>0</v>
      </c>
      <c r="K91" s="252">
        <f t="shared" si="22"/>
        <v>0</v>
      </c>
      <c r="L91" s="252">
        <f t="shared" si="22"/>
        <v>0</v>
      </c>
      <c r="M91" s="252">
        <f t="shared" si="22"/>
        <v>0</v>
      </c>
      <c r="N91" s="252">
        <f t="shared" si="22"/>
        <v>0</v>
      </c>
      <c r="O91" s="252">
        <f t="shared" si="22"/>
        <v>0</v>
      </c>
      <c r="P91" s="252">
        <f t="shared" si="22"/>
        <v>0</v>
      </c>
      <c r="Q91" s="253">
        <f>SUM(E91:P91)</f>
        <v>0</v>
      </c>
    </row>
    <row r="92" spans="2:17" ht="13.5" customHeight="1" thickTop="1">
      <c r="B92" s="254"/>
      <c r="C92" s="255"/>
      <c r="D92" s="256"/>
      <c r="E92" s="257"/>
      <c r="F92" s="257"/>
      <c r="G92" s="257"/>
      <c r="H92" s="257"/>
      <c r="I92" s="257"/>
      <c r="J92" s="257"/>
      <c r="K92" s="257"/>
      <c r="L92" s="257"/>
      <c r="M92" s="257"/>
      <c r="N92" s="257"/>
      <c r="O92" s="257"/>
      <c r="P92" s="257"/>
      <c r="Q92" s="258"/>
    </row>
    <row r="93" ht="13.5" customHeight="1"/>
    <row r="94" spans="2:17" ht="13.5" customHeight="1">
      <c r="B94" s="447" t="str">
        <f>CONCATENATE("Табела EТЕ-6-3.2 ИСПОРУКА ЕЛЕКТРИЧНЕ ЕНЕРГИЈЕ КРАЈЊИМ КУПЦИМА НА КОМЕРЦИЈАЛНОМ СНАБДЕВАЊУ",)</f>
        <v>Табела EТЕ-6-3.2 ИСПОРУКА ЕЛЕКТРИЧНЕ ЕНЕРГИЈЕ КРАЈЊИМ КУПЦИМА НА КОМЕРЦИЈАЛНОМ СНАБДЕВАЊУ</v>
      </c>
      <c r="C94" s="447"/>
      <c r="D94" s="447"/>
      <c r="E94" s="447"/>
      <c r="F94" s="447"/>
      <c r="G94" s="447"/>
      <c r="H94" s="447"/>
      <c r="I94" s="447"/>
      <c r="J94" s="447"/>
      <c r="K94" s="447"/>
      <c r="L94" s="447"/>
      <c r="M94" s="447"/>
      <c r="N94" s="447"/>
      <c r="O94" s="447"/>
      <c r="P94" s="447"/>
      <c r="Q94" s="447"/>
    </row>
    <row r="95" spans="3:8" ht="13.5" customHeight="1">
      <c r="C95" s="208"/>
      <c r="D95" s="208"/>
      <c r="E95" s="209"/>
      <c r="F95" s="210"/>
      <c r="G95" s="210"/>
      <c r="H95" s="210"/>
    </row>
    <row r="96" spans="2:17" ht="13.5" customHeight="1" thickBot="1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  <row r="97" spans="2:17" ht="13.5" customHeight="1" thickTop="1">
      <c r="B97" s="439" t="s">
        <v>36</v>
      </c>
      <c r="C97" s="441" t="s">
        <v>194</v>
      </c>
      <c r="D97" s="443" t="s">
        <v>195</v>
      </c>
      <c r="E97" s="445" t="s">
        <v>301</v>
      </c>
      <c r="F97" s="445"/>
      <c r="G97" s="445"/>
      <c r="H97" s="445"/>
      <c r="I97" s="445"/>
      <c r="J97" s="445"/>
      <c r="K97" s="445"/>
      <c r="L97" s="445"/>
      <c r="M97" s="445"/>
      <c r="N97" s="445"/>
      <c r="O97" s="445"/>
      <c r="P97" s="445"/>
      <c r="Q97" s="446"/>
    </row>
    <row r="98" spans="2:17" ht="13.5" customHeight="1">
      <c r="B98" s="440"/>
      <c r="C98" s="442"/>
      <c r="D98" s="444"/>
      <c r="E98" s="212" t="s">
        <v>197</v>
      </c>
      <c r="F98" s="212" t="s">
        <v>198</v>
      </c>
      <c r="G98" s="212" t="s">
        <v>199</v>
      </c>
      <c r="H98" s="212" t="s">
        <v>200</v>
      </c>
      <c r="I98" s="212" t="s">
        <v>201</v>
      </c>
      <c r="J98" s="212" t="s">
        <v>202</v>
      </c>
      <c r="K98" s="213" t="s">
        <v>203</v>
      </c>
      <c r="L98" s="213" t="s">
        <v>204</v>
      </c>
      <c r="M98" s="213" t="s">
        <v>205</v>
      </c>
      <c r="N98" s="213" t="s">
        <v>206</v>
      </c>
      <c r="O98" s="213" t="s">
        <v>207</v>
      </c>
      <c r="P98" s="213" t="s">
        <v>208</v>
      </c>
      <c r="Q98" s="214" t="s">
        <v>209</v>
      </c>
    </row>
    <row r="99" spans="2:17" ht="12" customHeight="1">
      <c r="B99" s="215" t="s">
        <v>210</v>
      </c>
      <c r="C99" s="216" t="s">
        <v>42</v>
      </c>
      <c r="D99" s="217"/>
      <c r="E99" s="218"/>
      <c r="F99" s="218"/>
      <c r="G99" s="218"/>
      <c r="H99" s="218"/>
      <c r="I99" s="218"/>
      <c r="J99" s="218"/>
      <c r="K99" s="218"/>
      <c r="L99" s="218"/>
      <c r="M99" s="218"/>
      <c r="N99" s="218"/>
      <c r="O99" s="218"/>
      <c r="P99" s="218"/>
      <c r="Q99" s="219"/>
    </row>
    <row r="100" spans="2:17" ht="12.75">
      <c r="B100" s="220" t="s">
        <v>29</v>
      </c>
      <c r="C100" s="221" t="s">
        <v>302</v>
      </c>
      <c r="D100" s="260" t="s">
        <v>303</v>
      </c>
      <c r="E100" s="223"/>
      <c r="F100" s="223"/>
      <c r="G100" s="223"/>
      <c r="H100" s="223"/>
      <c r="I100" s="223"/>
      <c r="J100" s="223"/>
      <c r="K100" s="223"/>
      <c r="L100" s="223"/>
      <c r="M100" s="223"/>
      <c r="N100" s="223"/>
      <c r="O100" s="223"/>
      <c r="P100" s="223"/>
      <c r="Q100" s="224">
        <f>SUM(E100:P100)</f>
        <v>0</v>
      </c>
    </row>
    <row r="101" spans="2:17" ht="12.75">
      <c r="B101" s="215" t="s">
        <v>219</v>
      </c>
      <c r="C101" s="216" t="s">
        <v>43</v>
      </c>
      <c r="D101" s="217"/>
      <c r="E101" s="218"/>
      <c r="F101" s="218"/>
      <c r="G101" s="218"/>
      <c r="H101" s="218"/>
      <c r="I101" s="218"/>
      <c r="J101" s="218"/>
      <c r="K101" s="218"/>
      <c r="L101" s="218"/>
      <c r="M101" s="218"/>
      <c r="N101" s="218"/>
      <c r="O101" s="218"/>
      <c r="P101" s="218"/>
      <c r="Q101" s="219"/>
    </row>
    <row r="102" spans="2:17" ht="12.75">
      <c r="B102" s="220" t="s">
        <v>33</v>
      </c>
      <c r="C102" s="221" t="s">
        <v>302</v>
      </c>
      <c r="D102" s="260" t="s">
        <v>303</v>
      </c>
      <c r="E102" s="223"/>
      <c r="F102" s="223"/>
      <c r="G102" s="223"/>
      <c r="H102" s="223"/>
      <c r="I102" s="223"/>
      <c r="J102" s="223"/>
      <c r="K102" s="223"/>
      <c r="L102" s="223"/>
      <c r="M102" s="223"/>
      <c r="N102" s="223"/>
      <c r="O102" s="223"/>
      <c r="P102" s="223"/>
      <c r="Q102" s="224">
        <f>SUM(E102:P102)</f>
        <v>0</v>
      </c>
    </row>
    <row r="103" spans="2:17" ht="12.75">
      <c r="B103" s="215" t="s">
        <v>224</v>
      </c>
      <c r="C103" s="216" t="s">
        <v>225</v>
      </c>
      <c r="D103" s="217"/>
      <c r="E103" s="218"/>
      <c r="F103" s="218"/>
      <c r="G103" s="218"/>
      <c r="H103" s="218"/>
      <c r="I103" s="218"/>
      <c r="J103" s="218"/>
      <c r="K103" s="218"/>
      <c r="L103" s="218"/>
      <c r="M103" s="218"/>
      <c r="N103" s="218"/>
      <c r="O103" s="218"/>
      <c r="P103" s="218"/>
      <c r="Q103" s="219"/>
    </row>
    <row r="104" spans="2:17" ht="12.75">
      <c r="B104" s="220" t="s">
        <v>87</v>
      </c>
      <c r="C104" s="221" t="s">
        <v>302</v>
      </c>
      <c r="D104" s="260" t="s">
        <v>303</v>
      </c>
      <c r="E104" s="235">
        <f>+E106+E108</f>
        <v>0</v>
      </c>
      <c r="F104" s="235">
        <f aca="true" t="shared" si="23" ref="F104:P104">+F106+F108</f>
        <v>0</v>
      </c>
      <c r="G104" s="235">
        <f t="shared" si="23"/>
        <v>0</v>
      </c>
      <c r="H104" s="235">
        <f t="shared" si="23"/>
        <v>0</v>
      </c>
      <c r="I104" s="235">
        <f t="shared" si="23"/>
        <v>0</v>
      </c>
      <c r="J104" s="235">
        <f t="shared" si="23"/>
        <v>0</v>
      </c>
      <c r="K104" s="235">
        <f t="shared" si="23"/>
        <v>0</v>
      </c>
      <c r="L104" s="235">
        <f t="shared" si="23"/>
        <v>0</v>
      </c>
      <c r="M104" s="235">
        <f t="shared" si="23"/>
        <v>0</v>
      </c>
      <c r="N104" s="235">
        <f t="shared" si="23"/>
        <v>0</v>
      </c>
      <c r="O104" s="235">
        <f t="shared" si="23"/>
        <v>0</v>
      </c>
      <c r="P104" s="235">
        <f t="shared" si="23"/>
        <v>0</v>
      </c>
      <c r="Q104" s="224">
        <f>SUM(E104:P104)</f>
        <v>0</v>
      </c>
    </row>
    <row r="105" spans="2:17" ht="12.75">
      <c r="B105" s="215" t="s">
        <v>229</v>
      </c>
      <c r="C105" s="216" t="s">
        <v>44</v>
      </c>
      <c r="D105" s="217"/>
      <c r="E105" s="218"/>
      <c r="F105" s="218"/>
      <c r="G105" s="218"/>
      <c r="H105" s="218"/>
      <c r="I105" s="218"/>
      <c r="J105" s="218"/>
      <c r="K105" s="218"/>
      <c r="L105" s="218"/>
      <c r="M105" s="218"/>
      <c r="N105" s="218"/>
      <c r="O105" s="218"/>
      <c r="P105" s="218"/>
      <c r="Q105" s="219"/>
    </row>
    <row r="106" spans="2:17" ht="12.75">
      <c r="B106" s="220" t="s">
        <v>230</v>
      </c>
      <c r="C106" s="221" t="s">
        <v>302</v>
      </c>
      <c r="D106" s="260" t="s">
        <v>303</v>
      </c>
      <c r="E106" s="223"/>
      <c r="F106" s="223"/>
      <c r="G106" s="223"/>
      <c r="H106" s="223"/>
      <c r="I106" s="223"/>
      <c r="J106" s="223"/>
      <c r="K106" s="223"/>
      <c r="L106" s="223"/>
      <c r="M106" s="223"/>
      <c r="N106" s="223"/>
      <c r="O106" s="223"/>
      <c r="P106" s="223"/>
      <c r="Q106" s="224">
        <f>SUM(E106:P106)</f>
        <v>0</v>
      </c>
    </row>
    <row r="107" spans="2:17" ht="12.75">
      <c r="B107" s="215" t="s">
        <v>234</v>
      </c>
      <c r="C107" s="216" t="s">
        <v>45</v>
      </c>
      <c r="D107" s="217"/>
      <c r="E107" s="218"/>
      <c r="F107" s="218"/>
      <c r="G107" s="218"/>
      <c r="H107" s="218"/>
      <c r="I107" s="218"/>
      <c r="J107" s="218"/>
      <c r="K107" s="218"/>
      <c r="L107" s="218"/>
      <c r="M107" s="218"/>
      <c r="N107" s="218"/>
      <c r="O107" s="218"/>
      <c r="P107" s="218"/>
      <c r="Q107" s="219"/>
    </row>
    <row r="108" spans="2:17" ht="12.75">
      <c r="B108" s="220" t="s">
        <v>235</v>
      </c>
      <c r="C108" s="221" t="s">
        <v>302</v>
      </c>
      <c r="D108" s="260" t="s">
        <v>303</v>
      </c>
      <c r="E108" s="223"/>
      <c r="F108" s="223"/>
      <c r="G108" s="223"/>
      <c r="H108" s="223"/>
      <c r="I108" s="223"/>
      <c r="J108" s="223"/>
      <c r="K108" s="223"/>
      <c r="L108" s="223"/>
      <c r="M108" s="223"/>
      <c r="N108" s="223"/>
      <c r="O108" s="223"/>
      <c r="P108" s="223"/>
      <c r="Q108" s="224">
        <f>SUM(E108:P108)</f>
        <v>0</v>
      </c>
    </row>
    <row r="109" spans="2:17" ht="12.75">
      <c r="B109" s="215" t="s">
        <v>239</v>
      </c>
      <c r="C109" s="216" t="str">
        <f>+C37</f>
        <v>НИСКИ НАПОН УКУПНО (0,4 kV I степен) </v>
      </c>
      <c r="D109" s="217"/>
      <c r="E109" s="218"/>
      <c r="F109" s="218"/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  <c r="Q109" s="219"/>
    </row>
    <row r="110" spans="2:17" ht="12.75">
      <c r="B110" s="220" t="s">
        <v>241</v>
      </c>
      <c r="C110" s="221" t="s">
        <v>302</v>
      </c>
      <c r="D110" s="260" t="s">
        <v>303</v>
      </c>
      <c r="E110" s="235">
        <f>+E112+E114</f>
        <v>0</v>
      </c>
      <c r="F110" s="235">
        <f aca="true" t="shared" si="24" ref="F110:P110">+F112+F114</f>
        <v>0</v>
      </c>
      <c r="G110" s="235">
        <f t="shared" si="24"/>
        <v>0</v>
      </c>
      <c r="H110" s="235">
        <f t="shared" si="24"/>
        <v>0</v>
      </c>
      <c r="I110" s="235">
        <f t="shared" si="24"/>
        <v>0</v>
      </c>
      <c r="J110" s="235">
        <f t="shared" si="24"/>
        <v>0</v>
      </c>
      <c r="K110" s="235">
        <f t="shared" si="24"/>
        <v>0</v>
      </c>
      <c r="L110" s="235">
        <f t="shared" si="24"/>
        <v>0</v>
      </c>
      <c r="M110" s="235">
        <f t="shared" si="24"/>
        <v>0</v>
      </c>
      <c r="N110" s="235">
        <f t="shared" si="24"/>
        <v>0</v>
      </c>
      <c r="O110" s="235">
        <f t="shared" si="24"/>
        <v>0</v>
      </c>
      <c r="P110" s="235">
        <f t="shared" si="24"/>
        <v>0</v>
      </c>
      <c r="Q110" s="224">
        <f>SUM(E110:P110)</f>
        <v>0</v>
      </c>
    </row>
    <row r="111" spans="2:17" ht="12.75">
      <c r="B111" s="215" t="s">
        <v>245</v>
      </c>
      <c r="C111" s="216" t="str">
        <f>+$C$42</f>
        <v>НИСКИ НАПОН који нису мали купци  (0,4 kV I ст)</v>
      </c>
      <c r="D111" s="217"/>
      <c r="E111" s="218"/>
      <c r="F111" s="218"/>
      <c r="G111" s="218"/>
      <c r="H111" s="218"/>
      <c r="I111" s="218"/>
      <c r="J111" s="218"/>
      <c r="K111" s="218"/>
      <c r="L111" s="218"/>
      <c r="M111" s="218"/>
      <c r="N111" s="218"/>
      <c r="O111" s="218"/>
      <c r="P111" s="218"/>
      <c r="Q111" s="219"/>
    </row>
    <row r="112" spans="2:17" ht="12.75">
      <c r="B112" s="220" t="s">
        <v>247</v>
      </c>
      <c r="C112" s="221" t="s">
        <v>302</v>
      </c>
      <c r="D112" s="260" t="s">
        <v>303</v>
      </c>
      <c r="E112" s="223"/>
      <c r="F112" s="223"/>
      <c r="G112" s="223"/>
      <c r="H112" s="223"/>
      <c r="I112" s="223"/>
      <c r="J112" s="223"/>
      <c r="K112" s="223"/>
      <c r="L112" s="223"/>
      <c r="M112" s="223"/>
      <c r="N112" s="223"/>
      <c r="O112" s="223"/>
      <c r="P112" s="223"/>
      <c r="Q112" s="224">
        <f>SUM(E112:P112)</f>
        <v>0</v>
      </c>
    </row>
    <row r="113" spans="2:17" ht="12.75">
      <c r="B113" s="215" t="s">
        <v>251</v>
      </c>
      <c r="C113" s="216" t="str">
        <f>+$C$47</f>
        <v>НИСКИ НАПОН мали купци  (0,4 kV I ст)</v>
      </c>
      <c r="D113" s="217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8"/>
      <c r="Q113" s="219"/>
    </row>
    <row r="114" spans="2:17" ht="12.75">
      <c r="B114" s="220" t="s">
        <v>253</v>
      </c>
      <c r="C114" s="221" t="s">
        <v>302</v>
      </c>
      <c r="D114" s="260" t="s">
        <v>303</v>
      </c>
      <c r="E114" s="223"/>
      <c r="F114" s="223"/>
      <c r="G114" s="223"/>
      <c r="H114" s="223"/>
      <c r="I114" s="223"/>
      <c r="J114" s="223"/>
      <c r="K114" s="223"/>
      <c r="L114" s="223"/>
      <c r="M114" s="223"/>
      <c r="N114" s="223"/>
      <c r="O114" s="223"/>
      <c r="P114" s="223"/>
      <c r="Q114" s="224">
        <f>SUM(E114:P114)</f>
        <v>0</v>
      </c>
    </row>
    <row r="115" spans="2:17" ht="12.75">
      <c r="B115" s="220" t="s">
        <v>257</v>
      </c>
      <c r="C115" s="221" t="str">
        <f>+C52</f>
        <v>ШИРОКА ПОТРОШЊА </v>
      </c>
      <c r="D115" s="217"/>
      <c r="E115" s="218"/>
      <c r="F115" s="218"/>
      <c r="G115" s="218"/>
      <c r="H115" s="218"/>
      <c r="I115" s="218"/>
      <c r="J115" s="218"/>
      <c r="K115" s="218"/>
      <c r="L115" s="218"/>
      <c r="M115" s="218"/>
      <c r="N115" s="218"/>
      <c r="O115" s="218"/>
      <c r="P115" s="218"/>
      <c r="Q115" s="219"/>
    </row>
    <row r="116" spans="2:17" ht="12.75">
      <c r="B116" s="220" t="s">
        <v>259</v>
      </c>
      <c r="C116" s="221" t="s">
        <v>302</v>
      </c>
      <c r="D116" s="260" t="s">
        <v>303</v>
      </c>
      <c r="E116" s="235">
        <f>+E118+E124</f>
        <v>0</v>
      </c>
      <c r="F116" s="235">
        <f aca="true" t="shared" si="25" ref="F116:P116">+F118+F124</f>
        <v>0</v>
      </c>
      <c r="G116" s="235">
        <f t="shared" si="25"/>
        <v>0</v>
      </c>
      <c r="H116" s="235">
        <f t="shared" si="25"/>
        <v>0</v>
      </c>
      <c r="I116" s="235">
        <f t="shared" si="25"/>
        <v>0</v>
      </c>
      <c r="J116" s="235">
        <f t="shared" si="25"/>
        <v>0</v>
      </c>
      <c r="K116" s="235">
        <f t="shared" si="25"/>
        <v>0</v>
      </c>
      <c r="L116" s="235">
        <f t="shared" si="25"/>
        <v>0</v>
      </c>
      <c r="M116" s="235">
        <f t="shared" si="25"/>
        <v>0</v>
      </c>
      <c r="N116" s="235">
        <f t="shared" si="25"/>
        <v>0</v>
      </c>
      <c r="O116" s="235">
        <f t="shared" si="25"/>
        <v>0</v>
      </c>
      <c r="P116" s="235">
        <f t="shared" si="25"/>
        <v>0</v>
      </c>
      <c r="Q116" s="224">
        <f>SUM(E116:P116)</f>
        <v>0</v>
      </c>
    </row>
    <row r="117" spans="2:17" ht="12.75">
      <c r="B117" s="215" t="s">
        <v>263</v>
      </c>
      <c r="C117" s="216" t="str">
        <f>+$C$57</f>
        <v>ШП - Комерцијала и остали УКУПНО (0,4 kV II степен)</v>
      </c>
      <c r="D117" s="217"/>
      <c r="E117" s="218"/>
      <c r="F117" s="218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9"/>
    </row>
    <row r="118" spans="2:17" ht="12.75">
      <c r="B118" s="220" t="s">
        <v>265</v>
      </c>
      <c r="C118" s="221" t="s">
        <v>302</v>
      </c>
      <c r="D118" s="260" t="s">
        <v>303</v>
      </c>
      <c r="E118" s="235">
        <f>+E120+E122</f>
        <v>0</v>
      </c>
      <c r="F118" s="235">
        <f aca="true" t="shared" si="26" ref="F118:P118">+F120+F122</f>
        <v>0</v>
      </c>
      <c r="G118" s="235">
        <f t="shared" si="26"/>
        <v>0</v>
      </c>
      <c r="H118" s="235">
        <f t="shared" si="26"/>
        <v>0</v>
      </c>
      <c r="I118" s="235">
        <f t="shared" si="26"/>
        <v>0</v>
      </c>
      <c r="J118" s="235">
        <f t="shared" si="26"/>
        <v>0</v>
      </c>
      <c r="K118" s="235">
        <f t="shared" si="26"/>
        <v>0</v>
      </c>
      <c r="L118" s="235">
        <f t="shared" si="26"/>
        <v>0</v>
      </c>
      <c r="M118" s="235">
        <f t="shared" si="26"/>
        <v>0</v>
      </c>
      <c r="N118" s="235">
        <f t="shared" si="26"/>
        <v>0</v>
      </c>
      <c r="O118" s="235">
        <f t="shared" si="26"/>
        <v>0</v>
      </c>
      <c r="P118" s="235">
        <f t="shared" si="26"/>
        <v>0</v>
      </c>
      <c r="Q118" s="224">
        <f>SUM(E118:P118)</f>
        <v>0</v>
      </c>
    </row>
    <row r="119" spans="2:17" ht="12.75">
      <c r="B119" s="220" t="s">
        <v>265</v>
      </c>
      <c r="C119" s="216" t="str">
        <f>+C62</f>
        <v>ШП - Комерцијала и остали који нису мали купци  (0,4 kV II ст)</v>
      </c>
      <c r="D119" s="217"/>
      <c r="E119" s="218"/>
      <c r="F119" s="218"/>
      <c r="G119" s="218"/>
      <c r="H119" s="218"/>
      <c r="I119" s="218"/>
      <c r="J119" s="218"/>
      <c r="K119" s="218"/>
      <c r="L119" s="218"/>
      <c r="M119" s="218"/>
      <c r="N119" s="218"/>
      <c r="O119" s="218"/>
      <c r="P119" s="218"/>
      <c r="Q119" s="219"/>
    </row>
    <row r="120" spans="2:17" ht="12.75">
      <c r="B120" s="220" t="s">
        <v>266</v>
      </c>
      <c r="C120" s="221" t="s">
        <v>302</v>
      </c>
      <c r="D120" s="260" t="s">
        <v>303</v>
      </c>
      <c r="E120" s="223"/>
      <c r="F120" s="223"/>
      <c r="G120" s="223"/>
      <c r="H120" s="223"/>
      <c r="I120" s="223"/>
      <c r="J120" s="223"/>
      <c r="K120" s="223"/>
      <c r="L120" s="223"/>
      <c r="M120" s="223"/>
      <c r="N120" s="223"/>
      <c r="O120" s="223"/>
      <c r="P120" s="223"/>
      <c r="Q120" s="224">
        <f>SUM(E120:P120)</f>
        <v>0</v>
      </c>
    </row>
    <row r="121" spans="2:17" ht="12.75">
      <c r="B121" s="220" t="s">
        <v>273</v>
      </c>
      <c r="C121" s="216" t="str">
        <f>+C67</f>
        <v>ШП - Комерцијала и остали мали купци  (0,4 kV II ст)</v>
      </c>
      <c r="D121" s="217"/>
      <c r="E121" s="218"/>
      <c r="F121" s="218"/>
      <c r="G121" s="218"/>
      <c r="H121" s="218"/>
      <c r="I121" s="218"/>
      <c r="J121" s="218"/>
      <c r="K121" s="218"/>
      <c r="L121" s="218"/>
      <c r="M121" s="218"/>
      <c r="N121" s="218"/>
      <c r="O121" s="218"/>
      <c r="P121" s="218"/>
      <c r="Q121" s="219"/>
    </row>
    <row r="122" spans="2:17" ht="12.75">
      <c r="B122" s="220" t="s">
        <v>275</v>
      </c>
      <c r="C122" s="221" t="s">
        <v>302</v>
      </c>
      <c r="D122" s="260" t="s">
        <v>303</v>
      </c>
      <c r="E122" s="223"/>
      <c r="F122" s="223"/>
      <c r="G122" s="223"/>
      <c r="H122" s="223"/>
      <c r="I122" s="223"/>
      <c r="J122" s="223"/>
      <c r="K122" s="223"/>
      <c r="L122" s="223"/>
      <c r="M122" s="223"/>
      <c r="N122" s="223"/>
      <c r="O122" s="223"/>
      <c r="P122" s="223"/>
      <c r="Q122" s="224">
        <f>SUM(E122:P122)</f>
        <v>0</v>
      </c>
    </row>
    <row r="123" spans="2:17" ht="12.75">
      <c r="B123" s="215" t="s">
        <v>279</v>
      </c>
      <c r="C123" s="216" t="s">
        <v>48</v>
      </c>
      <c r="D123" s="217"/>
      <c r="E123" s="218"/>
      <c r="F123" s="218"/>
      <c r="G123" s="218"/>
      <c r="H123" s="218"/>
      <c r="I123" s="218"/>
      <c r="J123" s="218"/>
      <c r="K123" s="218"/>
      <c r="L123" s="218"/>
      <c r="M123" s="218"/>
      <c r="N123" s="218"/>
      <c r="O123" s="218"/>
      <c r="P123" s="218"/>
      <c r="Q123" s="219"/>
    </row>
    <row r="124" spans="2:17" ht="12.75">
      <c r="B124" s="220" t="s">
        <v>280</v>
      </c>
      <c r="C124" s="221" t="s">
        <v>302</v>
      </c>
      <c r="D124" s="260" t="s">
        <v>303</v>
      </c>
      <c r="E124" s="223"/>
      <c r="F124" s="223"/>
      <c r="G124" s="223"/>
      <c r="H124" s="223"/>
      <c r="I124" s="223"/>
      <c r="J124" s="223"/>
      <c r="K124" s="223"/>
      <c r="L124" s="223"/>
      <c r="M124" s="223"/>
      <c r="N124" s="223"/>
      <c r="O124" s="223"/>
      <c r="P124" s="223"/>
      <c r="Q124" s="224">
        <f>SUM(E124:P124)</f>
        <v>0</v>
      </c>
    </row>
    <row r="125" spans="2:17" ht="12.75">
      <c r="B125" s="215" t="s">
        <v>284</v>
      </c>
      <c r="C125" s="216" t="s">
        <v>49</v>
      </c>
      <c r="D125" s="217"/>
      <c r="E125" s="218"/>
      <c r="F125" s="218"/>
      <c r="G125" s="218"/>
      <c r="H125" s="218"/>
      <c r="I125" s="218"/>
      <c r="J125" s="218"/>
      <c r="K125" s="218"/>
      <c r="L125" s="218"/>
      <c r="M125" s="218"/>
      <c r="N125" s="218"/>
      <c r="O125" s="218"/>
      <c r="P125" s="218"/>
      <c r="Q125" s="219"/>
    </row>
    <row r="126" spans="2:17" ht="12.75">
      <c r="B126" s="220" t="s">
        <v>285</v>
      </c>
      <c r="C126" s="221" t="s">
        <v>302</v>
      </c>
      <c r="D126" s="260" t="s">
        <v>303</v>
      </c>
      <c r="E126" s="223"/>
      <c r="F126" s="223"/>
      <c r="G126" s="223"/>
      <c r="H126" s="223"/>
      <c r="I126" s="223"/>
      <c r="J126" s="223"/>
      <c r="K126" s="223"/>
      <c r="L126" s="223"/>
      <c r="M126" s="223"/>
      <c r="N126" s="223"/>
      <c r="O126" s="223"/>
      <c r="P126" s="223"/>
      <c r="Q126" s="224">
        <f>SUM(E126:P126)</f>
        <v>0</v>
      </c>
    </row>
    <row r="127" spans="2:17" ht="12.75">
      <c r="B127" s="215" t="s">
        <v>289</v>
      </c>
      <c r="C127" s="216" t="s">
        <v>290</v>
      </c>
      <c r="D127" s="217"/>
      <c r="E127" s="218"/>
      <c r="F127" s="218"/>
      <c r="G127" s="218"/>
      <c r="H127" s="218"/>
      <c r="I127" s="218"/>
      <c r="J127" s="218"/>
      <c r="K127" s="218"/>
      <c r="L127" s="218"/>
      <c r="M127" s="218"/>
      <c r="N127" s="218"/>
      <c r="O127" s="218"/>
      <c r="P127" s="218"/>
      <c r="Q127" s="219"/>
    </row>
    <row r="128" spans="2:17" ht="12.75">
      <c r="B128" s="220" t="s">
        <v>291</v>
      </c>
      <c r="C128" s="221" t="s">
        <v>302</v>
      </c>
      <c r="D128" s="260" t="s">
        <v>303</v>
      </c>
      <c r="E128" s="235">
        <f>+E102+E104+E110+E116+E126</f>
        <v>0</v>
      </c>
      <c r="F128" s="235">
        <f aca="true" t="shared" si="27" ref="F128:P128">+F102+F104+F110+F116+F126</f>
        <v>0</v>
      </c>
      <c r="G128" s="235">
        <f t="shared" si="27"/>
        <v>0</v>
      </c>
      <c r="H128" s="235">
        <f t="shared" si="27"/>
        <v>0</v>
      </c>
      <c r="I128" s="235">
        <f t="shared" si="27"/>
        <v>0</v>
      </c>
      <c r="J128" s="235">
        <f t="shared" si="27"/>
        <v>0</v>
      </c>
      <c r="K128" s="235">
        <f t="shared" si="27"/>
        <v>0</v>
      </c>
      <c r="L128" s="235">
        <f t="shared" si="27"/>
        <v>0</v>
      </c>
      <c r="M128" s="235">
        <f t="shared" si="27"/>
        <v>0</v>
      </c>
      <c r="N128" s="235">
        <f t="shared" si="27"/>
        <v>0</v>
      </c>
      <c r="O128" s="235">
        <f t="shared" si="27"/>
        <v>0</v>
      </c>
      <c r="P128" s="235">
        <f t="shared" si="27"/>
        <v>0</v>
      </c>
      <c r="Q128" s="224">
        <f>SUM(E128:P128)</f>
        <v>0</v>
      </c>
    </row>
    <row r="129" spans="2:17" ht="12.75">
      <c r="B129" s="215" t="s">
        <v>295</v>
      </c>
      <c r="C129" s="216" t="s">
        <v>296</v>
      </c>
      <c r="D129" s="217"/>
      <c r="E129" s="261"/>
      <c r="F129" s="261"/>
      <c r="G129" s="261"/>
      <c r="H129" s="261"/>
      <c r="I129" s="261"/>
      <c r="J129" s="261"/>
      <c r="K129" s="261"/>
      <c r="L129" s="261"/>
      <c r="M129" s="261"/>
      <c r="N129" s="261"/>
      <c r="O129" s="261"/>
      <c r="P129" s="261"/>
      <c r="Q129" s="219"/>
    </row>
    <row r="130" spans="2:17" ht="13.5" thickBot="1">
      <c r="B130" s="262" t="s">
        <v>297</v>
      </c>
      <c r="C130" s="263" t="s">
        <v>302</v>
      </c>
      <c r="D130" s="264" t="s">
        <v>303</v>
      </c>
      <c r="E130" s="265">
        <f>+E100+E128</f>
        <v>0</v>
      </c>
      <c r="F130" s="265">
        <f aca="true" t="shared" si="28" ref="F130:P130">+F100+F128</f>
        <v>0</v>
      </c>
      <c r="G130" s="265">
        <f t="shared" si="28"/>
        <v>0</v>
      </c>
      <c r="H130" s="265">
        <f t="shared" si="28"/>
        <v>0</v>
      </c>
      <c r="I130" s="265">
        <f t="shared" si="28"/>
        <v>0</v>
      </c>
      <c r="J130" s="265">
        <f t="shared" si="28"/>
        <v>0</v>
      </c>
      <c r="K130" s="265">
        <f t="shared" si="28"/>
        <v>0</v>
      </c>
      <c r="L130" s="265">
        <f t="shared" si="28"/>
        <v>0</v>
      </c>
      <c r="M130" s="265">
        <f t="shared" si="28"/>
        <v>0</v>
      </c>
      <c r="N130" s="265">
        <f t="shared" si="28"/>
        <v>0</v>
      </c>
      <c r="O130" s="265">
        <f t="shared" si="28"/>
        <v>0</v>
      </c>
      <c r="P130" s="265">
        <f t="shared" si="28"/>
        <v>0</v>
      </c>
      <c r="Q130" s="266">
        <f>SUM(E130:P130)</f>
        <v>0</v>
      </c>
    </row>
    <row r="131" ht="13.5" thickTop="1"/>
    <row r="133" spans="2:17" ht="12.75">
      <c r="B133" s="447" t="str">
        <f>CONCATENATE("Табела ЕТE-6-3.3 ОСТВАРЕНА ЦЕНА ПРОДАТЕ ЕЛЕКТРИЧНЕ ЕНЕРГИЈЕ КРАЈЊИМ КУПЦИМА НА КОМЕРЦИЈАЛНОМ СНАБДЕВАЊУ",)</f>
        <v>Табела ЕТE-6-3.3 ОСТВАРЕНА ЦЕНА ПРОДАТЕ ЕЛЕКТРИЧНЕ ЕНЕРГИЈЕ КРАЈЊИМ КУПЦИМА НА КОМЕРЦИЈАЛНОМ СНАБДЕВАЊУ</v>
      </c>
      <c r="C133" s="447"/>
      <c r="D133" s="447"/>
      <c r="E133" s="447"/>
      <c r="F133" s="447"/>
      <c r="G133" s="447"/>
      <c r="H133" s="447"/>
      <c r="I133" s="447"/>
      <c r="J133" s="447"/>
      <c r="K133" s="447"/>
      <c r="L133" s="447"/>
      <c r="M133" s="447"/>
      <c r="N133" s="447"/>
      <c r="O133" s="447"/>
      <c r="P133" s="447"/>
      <c r="Q133" s="447"/>
    </row>
    <row r="135" spans="2:17" ht="13.5" thickBot="1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</row>
    <row r="136" spans="2:17" ht="13.5" thickTop="1">
      <c r="B136" s="448" t="s">
        <v>36</v>
      </c>
      <c r="C136" s="450" t="s">
        <v>194</v>
      </c>
      <c r="D136" s="452" t="s">
        <v>195</v>
      </c>
      <c r="E136" s="445" t="s">
        <v>304</v>
      </c>
      <c r="F136" s="445"/>
      <c r="G136" s="445"/>
      <c r="H136" s="445"/>
      <c r="I136" s="445"/>
      <c r="J136" s="445"/>
      <c r="K136" s="445"/>
      <c r="L136" s="445"/>
      <c r="M136" s="445"/>
      <c r="N136" s="445"/>
      <c r="O136" s="445"/>
      <c r="P136" s="445"/>
      <c r="Q136" s="446"/>
    </row>
    <row r="137" spans="2:17" ht="12.75">
      <c r="B137" s="449"/>
      <c r="C137" s="451"/>
      <c r="D137" s="453"/>
      <c r="E137" s="212" t="s">
        <v>197</v>
      </c>
      <c r="F137" s="212" t="s">
        <v>198</v>
      </c>
      <c r="G137" s="212" t="s">
        <v>199</v>
      </c>
      <c r="H137" s="212" t="s">
        <v>200</v>
      </c>
      <c r="I137" s="212" t="s">
        <v>201</v>
      </c>
      <c r="J137" s="212" t="s">
        <v>202</v>
      </c>
      <c r="K137" s="213" t="s">
        <v>203</v>
      </c>
      <c r="L137" s="213" t="s">
        <v>204</v>
      </c>
      <c r="M137" s="213" t="s">
        <v>205</v>
      </c>
      <c r="N137" s="213" t="s">
        <v>206</v>
      </c>
      <c r="O137" s="213" t="s">
        <v>207</v>
      </c>
      <c r="P137" s="213" t="s">
        <v>208</v>
      </c>
      <c r="Q137" s="214" t="s">
        <v>209</v>
      </c>
    </row>
    <row r="138" spans="2:17" ht="12.75">
      <c r="B138" s="215" t="s">
        <v>210</v>
      </c>
      <c r="C138" s="216" t="s">
        <v>42</v>
      </c>
      <c r="D138" s="217"/>
      <c r="E138" s="218"/>
      <c r="F138" s="218"/>
      <c r="G138" s="218"/>
      <c r="H138" s="218"/>
      <c r="I138" s="218"/>
      <c r="J138" s="218"/>
      <c r="K138" s="218"/>
      <c r="L138" s="218"/>
      <c r="M138" s="218"/>
      <c r="N138" s="218"/>
      <c r="O138" s="218"/>
      <c r="P138" s="218"/>
      <c r="Q138" s="219"/>
    </row>
    <row r="139" spans="2:17" ht="12.75">
      <c r="B139" s="268" t="s">
        <v>305</v>
      </c>
      <c r="C139" s="269" t="s">
        <v>306</v>
      </c>
      <c r="D139" s="270" t="s">
        <v>307</v>
      </c>
      <c r="E139" s="271" t="str">
        <f aca="true" t="shared" si="29" ref="E139:Q140">IF(E$100&lt;&gt;0,E13/E$100," ")</f>
        <v> </v>
      </c>
      <c r="F139" s="271" t="str">
        <f t="shared" si="29"/>
        <v> </v>
      </c>
      <c r="G139" s="271" t="str">
        <f t="shared" si="29"/>
        <v> </v>
      </c>
      <c r="H139" s="271" t="str">
        <f t="shared" si="29"/>
        <v> </v>
      </c>
      <c r="I139" s="271" t="str">
        <f t="shared" si="29"/>
        <v> </v>
      </c>
      <c r="J139" s="271" t="str">
        <f t="shared" si="29"/>
        <v> </v>
      </c>
      <c r="K139" s="271" t="str">
        <f t="shared" si="29"/>
        <v> </v>
      </c>
      <c r="L139" s="271" t="str">
        <f t="shared" si="29"/>
        <v> </v>
      </c>
      <c r="M139" s="271" t="str">
        <f t="shared" si="29"/>
        <v> </v>
      </c>
      <c r="N139" s="271" t="str">
        <f t="shared" si="29"/>
        <v> </v>
      </c>
      <c r="O139" s="271" t="str">
        <f t="shared" si="29"/>
        <v> </v>
      </c>
      <c r="P139" s="271" t="str">
        <f t="shared" si="29"/>
        <v> </v>
      </c>
      <c r="Q139" s="272" t="str">
        <f t="shared" si="29"/>
        <v> </v>
      </c>
    </row>
    <row r="140" spans="2:17" ht="12.75">
      <c r="B140" s="273" t="s">
        <v>308</v>
      </c>
      <c r="C140" s="274" t="s">
        <v>309</v>
      </c>
      <c r="D140" s="275" t="s">
        <v>307</v>
      </c>
      <c r="E140" s="276" t="str">
        <f t="shared" si="29"/>
        <v> </v>
      </c>
      <c r="F140" s="276" t="str">
        <f t="shared" si="29"/>
        <v> </v>
      </c>
      <c r="G140" s="276" t="str">
        <f t="shared" si="29"/>
        <v> </v>
      </c>
      <c r="H140" s="276" t="str">
        <f t="shared" si="29"/>
        <v> </v>
      </c>
      <c r="I140" s="276" t="str">
        <f t="shared" si="29"/>
        <v> </v>
      </c>
      <c r="J140" s="276" t="str">
        <f t="shared" si="29"/>
        <v> </v>
      </c>
      <c r="K140" s="276" t="str">
        <f t="shared" si="29"/>
        <v> </v>
      </c>
      <c r="L140" s="276" t="str">
        <f t="shared" si="29"/>
        <v> </v>
      </c>
      <c r="M140" s="276" t="str">
        <f t="shared" si="29"/>
        <v> </v>
      </c>
      <c r="N140" s="276" t="str">
        <f t="shared" si="29"/>
        <v> </v>
      </c>
      <c r="O140" s="276" t="str">
        <f t="shared" si="29"/>
        <v> </v>
      </c>
      <c r="P140" s="276" t="str">
        <f t="shared" si="29"/>
        <v> </v>
      </c>
      <c r="Q140" s="277" t="str">
        <f t="shared" si="29"/>
        <v> </v>
      </c>
    </row>
    <row r="141" spans="2:17" ht="12.75">
      <c r="B141" s="29" t="s">
        <v>310</v>
      </c>
      <c r="C141" s="278" t="s">
        <v>311</v>
      </c>
      <c r="D141" s="279" t="s">
        <v>307</v>
      </c>
      <c r="E141" s="280" t="str">
        <f aca="true" t="shared" si="30" ref="E141:Q141">IF(E$100&lt;&gt;0,E16/E$100," ")</f>
        <v> </v>
      </c>
      <c r="F141" s="280" t="str">
        <f t="shared" si="30"/>
        <v> </v>
      </c>
      <c r="G141" s="280" t="str">
        <f t="shared" si="30"/>
        <v> </v>
      </c>
      <c r="H141" s="280" t="str">
        <f t="shared" si="30"/>
        <v> </v>
      </c>
      <c r="I141" s="280" t="str">
        <f t="shared" si="30"/>
        <v> </v>
      </c>
      <c r="J141" s="280" t="str">
        <f t="shared" si="30"/>
        <v> </v>
      </c>
      <c r="K141" s="280" t="str">
        <f t="shared" si="30"/>
        <v> </v>
      </c>
      <c r="L141" s="280" t="str">
        <f t="shared" si="30"/>
        <v> </v>
      </c>
      <c r="M141" s="280" t="str">
        <f t="shared" si="30"/>
        <v> </v>
      </c>
      <c r="N141" s="280" t="str">
        <f t="shared" si="30"/>
        <v> </v>
      </c>
      <c r="O141" s="280" t="str">
        <f t="shared" si="30"/>
        <v> </v>
      </c>
      <c r="P141" s="280" t="str">
        <f t="shared" si="30"/>
        <v> </v>
      </c>
      <c r="Q141" s="281" t="str">
        <f t="shared" si="30"/>
        <v> </v>
      </c>
    </row>
    <row r="142" spans="2:17" ht="12.75">
      <c r="B142" s="215" t="s">
        <v>219</v>
      </c>
      <c r="C142" s="216" t="s">
        <v>43</v>
      </c>
      <c r="D142" s="217"/>
      <c r="E142" s="218"/>
      <c r="F142" s="218"/>
      <c r="G142" s="218"/>
      <c r="H142" s="218"/>
      <c r="I142" s="218"/>
      <c r="J142" s="218"/>
      <c r="K142" s="218"/>
      <c r="L142" s="218"/>
      <c r="M142" s="218"/>
      <c r="N142" s="218"/>
      <c r="O142" s="218"/>
      <c r="P142" s="218"/>
      <c r="Q142" s="219"/>
    </row>
    <row r="143" spans="2:17" ht="12.75">
      <c r="B143" s="268" t="s">
        <v>312</v>
      </c>
      <c r="C143" s="269" t="s">
        <v>306</v>
      </c>
      <c r="D143" s="270" t="s">
        <v>307</v>
      </c>
      <c r="E143" s="271" t="str">
        <f aca="true" t="shared" si="31" ref="E143:Q144">IF(E$102&lt;&gt;0,E18/E$102," ")</f>
        <v> </v>
      </c>
      <c r="F143" s="271" t="str">
        <f t="shared" si="31"/>
        <v> </v>
      </c>
      <c r="G143" s="271" t="str">
        <f t="shared" si="31"/>
        <v> </v>
      </c>
      <c r="H143" s="271" t="str">
        <f t="shared" si="31"/>
        <v> </v>
      </c>
      <c r="I143" s="271" t="str">
        <f t="shared" si="31"/>
        <v> </v>
      </c>
      <c r="J143" s="271" t="str">
        <f t="shared" si="31"/>
        <v> </v>
      </c>
      <c r="K143" s="271" t="str">
        <f t="shared" si="31"/>
        <v> </v>
      </c>
      <c r="L143" s="271" t="str">
        <f t="shared" si="31"/>
        <v> </v>
      </c>
      <c r="M143" s="271" t="str">
        <f t="shared" si="31"/>
        <v> </v>
      </c>
      <c r="N143" s="271" t="str">
        <f t="shared" si="31"/>
        <v> </v>
      </c>
      <c r="O143" s="271" t="str">
        <f t="shared" si="31"/>
        <v> </v>
      </c>
      <c r="P143" s="271" t="str">
        <f t="shared" si="31"/>
        <v> </v>
      </c>
      <c r="Q143" s="272" t="str">
        <f t="shared" si="31"/>
        <v> </v>
      </c>
    </row>
    <row r="144" spans="2:17" ht="12.75">
      <c r="B144" s="273" t="s">
        <v>313</v>
      </c>
      <c r="C144" s="274" t="s">
        <v>314</v>
      </c>
      <c r="D144" s="275" t="s">
        <v>307</v>
      </c>
      <c r="E144" s="276" t="str">
        <f t="shared" si="31"/>
        <v> </v>
      </c>
      <c r="F144" s="276" t="str">
        <f t="shared" si="31"/>
        <v> </v>
      </c>
      <c r="G144" s="276" t="str">
        <f t="shared" si="31"/>
        <v> </v>
      </c>
      <c r="H144" s="276" t="str">
        <f t="shared" si="31"/>
        <v> </v>
      </c>
      <c r="I144" s="276" t="str">
        <f t="shared" si="31"/>
        <v> </v>
      </c>
      <c r="J144" s="276" t="str">
        <f t="shared" si="31"/>
        <v> </v>
      </c>
      <c r="K144" s="276" t="str">
        <f t="shared" si="31"/>
        <v> </v>
      </c>
      <c r="L144" s="276" t="str">
        <f t="shared" si="31"/>
        <v> </v>
      </c>
      <c r="M144" s="276" t="str">
        <f t="shared" si="31"/>
        <v> </v>
      </c>
      <c r="N144" s="276" t="str">
        <f t="shared" si="31"/>
        <v> </v>
      </c>
      <c r="O144" s="276" t="str">
        <f t="shared" si="31"/>
        <v> </v>
      </c>
      <c r="P144" s="276" t="str">
        <f t="shared" si="31"/>
        <v> </v>
      </c>
      <c r="Q144" s="277" t="str">
        <f t="shared" si="31"/>
        <v> </v>
      </c>
    </row>
    <row r="145" spans="2:17" ht="12.75">
      <c r="B145" s="29" t="s">
        <v>315</v>
      </c>
      <c r="C145" s="278" t="s">
        <v>311</v>
      </c>
      <c r="D145" s="279" t="s">
        <v>307</v>
      </c>
      <c r="E145" s="280" t="str">
        <f aca="true" t="shared" si="32" ref="E145:Q145">IF(E$102&lt;&gt;0,E21/E$102," ")</f>
        <v> </v>
      </c>
      <c r="F145" s="280" t="str">
        <f t="shared" si="32"/>
        <v> </v>
      </c>
      <c r="G145" s="280" t="str">
        <f t="shared" si="32"/>
        <v> </v>
      </c>
      <c r="H145" s="280" t="str">
        <f t="shared" si="32"/>
        <v> </v>
      </c>
      <c r="I145" s="280" t="str">
        <f t="shared" si="32"/>
        <v> </v>
      </c>
      <c r="J145" s="280" t="str">
        <f t="shared" si="32"/>
        <v> </v>
      </c>
      <c r="K145" s="280" t="str">
        <f t="shared" si="32"/>
        <v> </v>
      </c>
      <c r="L145" s="280" t="str">
        <f t="shared" si="32"/>
        <v> </v>
      </c>
      <c r="M145" s="280" t="str">
        <f t="shared" si="32"/>
        <v> </v>
      </c>
      <c r="N145" s="280" t="str">
        <f t="shared" si="32"/>
        <v> </v>
      </c>
      <c r="O145" s="280" t="str">
        <f t="shared" si="32"/>
        <v> </v>
      </c>
      <c r="P145" s="280" t="str">
        <f t="shared" si="32"/>
        <v> </v>
      </c>
      <c r="Q145" s="281" t="str">
        <f t="shared" si="32"/>
        <v> </v>
      </c>
    </row>
    <row r="146" spans="2:17" ht="12.75">
      <c r="B146" s="215" t="s">
        <v>224</v>
      </c>
      <c r="C146" s="216" t="s">
        <v>225</v>
      </c>
      <c r="D146" s="217"/>
      <c r="E146" s="218"/>
      <c r="F146" s="218"/>
      <c r="G146" s="218"/>
      <c r="H146" s="218"/>
      <c r="I146" s="218"/>
      <c r="J146" s="218"/>
      <c r="K146" s="218"/>
      <c r="L146" s="218"/>
      <c r="M146" s="218"/>
      <c r="N146" s="218"/>
      <c r="O146" s="218"/>
      <c r="P146" s="218"/>
      <c r="Q146" s="219"/>
    </row>
    <row r="147" spans="2:17" ht="12.75">
      <c r="B147" s="268" t="s">
        <v>316</v>
      </c>
      <c r="C147" s="269" t="s">
        <v>306</v>
      </c>
      <c r="D147" s="270" t="s">
        <v>307</v>
      </c>
      <c r="E147" s="271" t="str">
        <f aca="true" t="shared" si="33" ref="E147:Q148">IF(E$104&lt;&gt;0,E23/E$104," ")</f>
        <v> </v>
      </c>
      <c r="F147" s="271" t="str">
        <f t="shared" si="33"/>
        <v> </v>
      </c>
      <c r="G147" s="271" t="str">
        <f t="shared" si="33"/>
        <v> </v>
      </c>
      <c r="H147" s="271" t="str">
        <f t="shared" si="33"/>
        <v> </v>
      </c>
      <c r="I147" s="271" t="str">
        <f t="shared" si="33"/>
        <v> </v>
      </c>
      <c r="J147" s="271" t="str">
        <f t="shared" si="33"/>
        <v> </v>
      </c>
      <c r="K147" s="271" t="str">
        <f t="shared" si="33"/>
        <v> </v>
      </c>
      <c r="L147" s="271" t="str">
        <f t="shared" si="33"/>
        <v> </v>
      </c>
      <c r="M147" s="271" t="str">
        <f t="shared" si="33"/>
        <v> </v>
      </c>
      <c r="N147" s="271" t="str">
        <f t="shared" si="33"/>
        <v> </v>
      </c>
      <c r="O147" s="271" t="str">
        <f t="shared" si="33"/>
        <v> </v>
      </c>
      <c r="P147" s="271" t="str">
        <f t="shared" si="33"/>
        <v> </v>
      </c>
      <c r="Q147" s="272" t="str">
        <f t="shared" si="33"/>
        <v> </v>
      </c>
    </row>
    <row r="148" spans="2:17" ht="12.75">
      <c r="B148" s="273" t="s">
        <v>317</v>
      </c>
      <c r="C148" s="274" t="s">
        <v>314</v>
      </c>
      <c r="D148" s="275" t="s">
        <v>307</v>
      </c>
      <c r="E148" s="276" t="str">
        <f t="shared" si="33"/>
        <v> </v>
      </c>
      <c r="F148" s="276" t="str">
        <f t="shared" si="33"/>
        <v> </v>
      </c>
      <c r="G148" s="276" t="str">
        <f t="shared" si="33"/>
        <v> </v>
      </c>
      <c r="H148" s="276" t="str">
        <f t="shared" si="33"/>
        <v> </v>
      </c>
      <c r="I148" s="276" t="str">
        <f t="shared" si="33"/>
        <v> </v>
      </c>
      <c r="J148" s="276" t="str">
        <f t="shared" si="33"/>
        <v> </v>
      </c>
      <c r="K148" s="276" t="str">
        <f t="shared" si="33"/>
        <v> </v>
      </c>
      <c r="L148" s="276" t="str">
        <f t="shared" si="33"/>
        <v> </v>
      </c>
      <c r="M148" s="276" t="str">
        <f t="shared" si="33"/>
        <v> </v>
      </c>
      <c r="N148" s="276" t="str">
        <f t="shared" si="33"/>
        <v> </v>
      </c>
      <c r="O148" s="276" t="str">
        <f t="shared" si="33"/>
        <v> </v>
      </c>
      <c r="P148" s="276" t="str">
        <f t="shared" si="33"/>
        <v> </v>
      </c>
      <c r="Q148" s="277" t="str">
        <f t="shared" si="33"/>
        <v> </v>
      </c>
    </row>
    <row r="149" spans="2:17" ht="12.75">
      <c r="B149" s="29" t="s">
        <v>318</v>
      </c>
      <c r="C149" s="278" t="s">
        <v>311</v>
      </c>
      <c r="D149" s="279" t="s">
        <v>307</v>
      </c>
      <c r="E149" s="280" t="str">
        <f aca="true" t="shared" si="34" ref="E149:Q149">IF(E$104&lt;&gt;0,E26/E$104," ")</f>
        <v> </v>
      </c>
      <c r="F149" s="280" t="str">
        <f t="shared" si="34"/>
        <v> </v>
      </c>
      <c r="G149" s="280" t="str">
        <f t="shared" si="34"/>
        <v> </v>
      </c>
      <c r="H149" s="280" t="str">
        <f t="shared" si="34"/>
        <v> </v>
      </c>
      <c r="I149" s="280" t="str">
        <f t="shared" si="34"/>
        <v> </v>
      </c>
      <c r="J149" s="280" t="str">
        <f t="shared" si="34"/>
        <v> </v>
      </c>
      <c r="K149" s="280" t="str">
        <f t="shared" si="34"/>
        <v> </v>
      </c>
      <c r="L149" s="280" t="str">
        <f t="shared" si="34"/>
        <v> </v>
      </c>
      <c r="M149" s="280" t="str">
        <f t="shared" si="34"/>
        <v> </v>
      </c>
      <c r="N149" s="280" t="str">
        <f t="shared" si="34"/>
        <v> </v>
      </c>
      <c r="O149" s="280" t="str">
        <f t="shared" si="34"/>
        <v> </v>
      </c>
      <c r="P149" s="280" t="str">
        <f t="shared" si="34"/>
        <v> </v>
      </c>
      <c r="Q149" s="281" t="str">
        <f t="shared" si="34"/>
        <v> </v>
      </c>
    </row>
    <row r="150" spans="2:17" ht="12.75">
      <c r="B150" s="215" t="s">
        <v>229</v>
      </c>
      <c r="C150" s="216" t="s">
        <v>44</v>
      </c>
      <c r="D150" s="217"/>
      <c r="E150" s="218"/>
      <c r="F150" s="218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9"/>
    </row>
    <row r="151" spans="2:17" ht="12.75">
      <c r="B151" s="268" t="s">
        <v>319</v>
      </c>
      <c r="C151" s="269" t="s">
        <v>306</v>
      </c>
      <c r="D151" s="270" t="s">
        <v>307</v>
      </c>
      <c r="E151" s="271" t="str">
        <f aca="true" t="shared" si="35" ref="E151:Q152">IF(E$106&lt;&gt;0,E28/E$106," ")</f>
        <v> </v>
      </c>
      <c r="F151" s="271" t="str">
        <f t="shared" si="35"/>
        <v> </v>
      </c>
      <c r="G151" s="271" t="str">
        <f t="shared" si="35"/>
        <v> </v>
      </c>
      <c r="H151" s="271" t="str">
        <f t="shared" si="35"/>
        <v> </v>
      </c>
      <c r="I151" s="271" t="str">
        <f t="shared" si="35"/>
        <v> </v>
      </c>
      <c r="J151" s="271" t="str">
        <f t="shared" si="35"/>
        <v> </v>
      </c>
      <c r="K151" s="271" t="str">
        <f t="shared" si="35"/>
        <v> </v>
      </c>
      <c r="L151" s="271" t="str">
        <f t="shared" si="35"/>
        <v> </v>
      </c>
      <c r="M151" s="271" t="str">
        <f t="shared" si="35"/>
        <v> </v>
      </c>
      <c r="N151" s="271" t="str">
        <f t="shared" si="35"/>
        <v> </v>
      </c>
      <c r="O151" s="271" t="str">
        <f t="shared" si="35"/>
        <v> </v>
      </c>
      <c r="P151" s="271" t="str">
        <f t="shared" si="35"/>
        <v> </v>
      </c>
      <c r="Q151" s="272" t="str">
        <f t="shared" si="35"/>
        <v> </v>
      </c>
    </row>
    <row r="152" spans="2:17" ht="12.75">
      <c r="B152" s="273" t="s">
        <v>320</v>
      </c>
      <c r="C152" s="274" t="s">
        <v>314</v>
      </c>
      <c r="D152" s="275" t="s">
        <v>307</v>
      </c>
      <c r="E152" s="276" t="str">
        <f t="shared" si="35"/>
        <v> </v>
      </c>
      <c r="F152" s="276" t="str">
        <f t="shared" si="35"/>
        <v> </v>
      </c>
      <c r="G152" s="276" t="str">
        <f t="shared" si="35"/>
        <v> </v>
      </c>
      <c r="H152" s="276" t="str">
        <f t="shared" si="35"/>
        <v> </v>
      </c>
      <c r="I152" s="276" t="str">
        <f t="shared" si="35"/>
        <v> </v>
      </c>
      <c r="J152" s="276" t="str">
        <f t="shared" si="35"/>
        <v> </v>
      </c>
      <c r="K152" s="276" t="str">
        <f t="shared" si="35"/>
        <v> </v>
      </c>
      <c r="L152" s="276" t="str">
        <f t="shared" si="35"/>
        <v> </v>
      </c>
      <c r="M152" s="276" t="str">
        <f t="shared" si="35"/>
        <v> </v>
      </c>
      <c r="N152" s="276" t="str">
        <f t="shared" si="35"/>
        <v> </v>
      </c>
      <c r="O152" s="276" t="str">
        <f t="shared" si="35"/>
        <v> </v>
      </c>
      <c r="P152" s="276" t="str">
        <f t="shared" si="35"/>
        <v> </v>
      </c>
      <c r="Q152" s="277" t="str">
        <f t="shared" si="35"/>
        <v> </v>
      </c>
    </row>
    <row r="153" spans="2:17" ht="12.75">
      <c r="B153" s="29" t="s">
        <v>321</v>
      </c>
      <c r="C153" s="278" t="s">
        <v>311</v>
      </c>
      <c r="D153" s="279" t="s">
        <v>307</v>
      </c>
      <c r="E153" s="280" t="str">
        <f aca="true" t="shared" si="36" ref="E153:Q153">IF(E$106&lt;&gt;0,E31/E$106," ")</f>
        <v> </v>
      </c>
      <c r="F153" s="280" t="str">
        <f t="shared" si="36"/>
        <v> </v>
      </c>
      <c r="G153" s="280" t="str">
        <f t="shared" si="36"/>
        <v> </v>
      </c>
      <c r="H153" s="280" t="str">
        <f t="shared" si="36"/>
        <v> </v>
      </c>
      <c r="I153" s="280" t="str">
        <f t="shared" si="36"/>
        <v> </v>
      </c>
      <c r="J153" s="280" t="str">
        <f t="shared" si="36"/>
        <v> </v>
      </c>
      <c r="K153" s="280" t="str">
        <f t="shared" si="36"/>
        <v> </v>
      </c>
      <c r="L153" s="280" t="str">
        <f t="shared" si="36"/>
        <v> </v>
      </c>
      <c r="M153" s="280" t="str">
        <f t="shared" si="36"/>
        <v> </v>
      </c>
      <c r="N153" s="280" t="str">
        <f t="shared" si="36"/>
        <v> </v>
      </c>
      <c r="O153" s="280" t="str">
        <f t="shared" si="36"/>
        <v> </v>
      </c>
      <c r="P153" s="280" t="str">
        <f t="shared" si="36"/>
        <v> </v>
      </c>
      <c r="Q153" s="281" t="str">
        <f t="shared" si="36"/>
        <v> </v>
      </c>
    </row>
    <row r="154" spans="2:17" ht="12.75">
      <c r="B154" s="215" t="s">
        <v>234</v>
      </c>
      <c r="C154" s="216" t="s">
        <v>45</v>
      </c>
      <c r="D154" s="217"/>
      <c r="E154" s="218"/>
      <c r="F154" s="218"/>
      <c r="G154" s="218"/>
      <c r="H154" s="218"/>
      <c r="I154" s="218"/>
      <c r="J154" s="218"/>
      <c r="K154" s="218"/>
      <c r="L154" s="218"/>
      <c r="M154" s="218"/>
      <c r="N154" s="218"/>
      <c r="O154" s="218"/>
      <c r="P154" s="218"/>
      <c r="Q154" s="219"/>
    </row>
    <row r="155" spans="2:17" ht="12.75">
      <c r="B155" s="268" t="s">
        <v>322</v>
      </c>
      <c r="C155" s="269" t="s">
        <v>306</v>
      </c>
      <c r="D155" s="270" t="s">
        <v>307</v>
      </c>
      <c r="E155" s="271" t="str">
        <f aca="true" t="shared" si="37" ref="E155:Q156">IF(E$108&lt;&gt;0,E33/E$108," ")</f>
        <v> </v>
      </c>
      <c r="F155" s="271" t="str">
        <f t="shared" si="37"/>
        <v> </v>
      </c>
      <c r="G155" s="271" t="str">
        <f t="shared" si="37"/>
        <v> </v>
      </c>
      <c r="H155" s="271" t="str">
        <f t="shared" si="37"/>
        <v> </v>
      </c>
      <c r="I155" s="271" t="str">
        <f t="shared" si="37"/>
        <v> </v>
      </c>
      <c r="J155" s="271" t="str">
        <f t="shared" si="37"/>
        <v> </v>
      </c>
      <c r="K155" s="271" t="str">
        <f t="shared" si="37"/>
        <v> </v>
      </c>
      <c r="L155" s="271" t="str">
        <f t="shared" si="37"/>
        <v> </v>
      </c>
      <c r="M155" s="271" t="str">
        <f t="shared" si="37"/>
        <v> </v>
      </c>
      <c r="N155" s="271" t="str">
        <f t="shared" si="37"/>
        <v> </v>
      </c>
      <c r="O155" s="271" t="str">
        <f t="shared" si="37"/>
        <v> </v>
      </c>
      <c r="P155" s="271" t="str">
        <f t="shared" si="37"/>
        <v> </v>
      </c>
      <c r="Q155" s="272" t="str">
        <f t="shared" si="37"/>
        <v> </v>
      </c>
    </row>
    <row r="156" spans="2:17" ht="12.75">
      <c r="B156" s="273" t="s">
        <v>323</v>
      </c>
      <c r="C156" s="274" t="s">
        <v>314</v>
      </c>
      <c r="D156" s="275" t="s">
        <v>307</v>
      </c>
      <c r="E156" s="276" t="str">
        <f t="shared" si="37"/>
        <v> </v>
      </c>
      <c r="F156" s="276" t="str">
        <f t="shared" si="37"/>
        <v> </v>
      </c>
      <c r="G156" s="276" t="str">
        <f t="shared" si="37"/>
        <v> </v>
      </c>
      <c r="H156" s="276" t="str">
        <f t="shared" si="37"/>
        <v> </v>
      </c>
      <c r="I156" s="276" t="str">
        <f t="shared" si="37"/>
        <v> </v>
      </c>
      <c r="J156" s="276" t="str">
        <f t="shared" si="37"/>
        <v> </v>
      </c>
      <c r="K156" s="276" t="str">
        <f t="shared" si="37"/>
        <v> </v>
      </c>
      <c r="L156" s="276" t="str">
        <f t="shared" si="37"/>
        <v> </v>
      </c>
      <c r="M156" s="276" t="str">
        <f t="shared" si="37"/>
        <v> </v>
      </c>
      <c r="N156" s="276" t="str">
        <f t="shared" si="37"/>
        <v> </v>
      </c>
      <c r="O156" s="276" t="str">
        <f t="shared" si="37"/>
        <v> </v>
      </c>
      <c r="P156" s="276" t="str">
        <f t="shared" si="37"/>
        <v> </v>
      </c>
      <c r="Q156" s="277" t="str">
        <f t="shared" si="37"/>
        <v> </v>
      </c>
    </row>
    <row r="157" spans="2:17" ht="12.75">
      <c r="B157" s="29" t="s">
        <v>324</v>
      </c>
      <c r="C157" s="278" t="s">
        <v>311</v>
      </c>
      <c r="D157" s="279" t="s">
        <v>307</v>
      </c>
      <c r="E157" s="280" t="str">
        <f aca="true" t="shared" si="38" ref="E157:Q157">IF(E$108&lt;&gt;0,E36/E$108," ")</f>
        <v> </v>
      </c>
      <c r="F157" s="280" t="str">
        <f t="shared" si="38"/>
        <v> </v>
      </c>
      <c r="G157" s="280" t="str">
        <f t="shared" si="38"/>
        <v> </v>
      </c>
      <c r="H157" s="280" t="str">
        <f t="shared" si="38"/>
        <v> </v>
      </c>
      <c r="I157" s="280" t="str">
        <f t="shared" si="38"/>
        <v> </v>
      </c>
      <c r="J157" s="280" t="str">
        <f t="shared" si="38"/>
        <v> </v>
      </c>
      <c r="K157" s="280" t="str">
        <f t="shared" si="38"/>
        <v> </v>
      </c>
      <c r="L157" s="280" t="str">
        <f t="shared" si="38"/>
        <v> </v>
      </c>
      <c r="M157" s="280" t="str">
        <f t="shared" si="38"/>
        <v> </v>
      </c>
      <c r="N157" s="280" t="str">
        <f t="shared" si="38"/>
        <v> </v>
      </c>
      <c r="O157" s="280" t="str">
        <f t="shared" si="38"/>
        <v> </v>
      </c>
      <c r="P157" s="280" t="str">
        <f t="shared" si="38"/>
        <v> </v>
      </c>
      <c r="Q157" s="281" t="str">
        <f t="shared" si="38"/>
        <v> </v>
      </c>
    </row>
    <row r="158" spans="2:17" ht="12.75">
      <c r="B158" s="215" t="s">
        <v>239</v>
      </c>
      <c r="C158" s="216" t="str">
        <f>+$C$37</f>
        <v>НИСКИ НАПОН УКУПНО (0,4 kV I степен) </v>
      </c>
      <c r="D158" s="217"/>
      <c r="E158" s="218"/>
      <c r="F158" s="218"/>
      <c r="G158" s="218"/>
      <c r="H158" s="218"/>
      <c r="I158" s="218"/>
      <c r="J158" s="218"/>
      <c r="K158" s="218"/>
      <c r="L158" s="218"/>
      <c r="M158" s="218"/>
      <c r="N158" s="218"/>
      <c r="O158" s="218"/>
      <c r="P158" s="218"/>
      <c r="Q158" s="219"/>
    </row>
    <row r="159" spans="2:17" ht="12.75">
      <c r="B159" s="268" t="s">
        <v>325</v>
      </c>
      <c r="C159" s="269" t="s">
        <v>306</v>
      </c>
      <c r="D159" s="270" t="s">
        <v>307</v>
      </c>
      <c r="E159" s="271" t="str">
        <f aca="true" t="shared" si="39" ref="E159:Q160">IF(E$110&lt;&gt;0,E38/E$110," ")</f>
        <v> </v>
      </c>
      <c r="F159" s="271" t="str">
        <f t="shared" si="39"/>
        <v> </v>
      </c>
      <c r="G159" s="271" t="str">
        <f t="shared" si="39"/>
        <v> </v>
      </c>
      <c r="H159" s="271" t="str">
        <f t="shared" si="39"/>
        <v> </v>
      </c>
      <c r="I159" s="271" t="str">
        <f t="shared" si="39"/>
        <v> </v>
      </c>
      <c r="J159" s="271" t="str">
        <f t="shared" si="39"/>
        <v> </v>
      </c>
      <c r="K159" s="271" t="str">
        <f t="shared" si="39"/>
        <v> </v>
      </c>
      <c r="L159" s="271" t="str">
        <f t="shared" si="39"/>
        <v> </v>
      </c>
      <c r="M159" s="271" t="str">
        <f t="shared" si="39"/>
        <v> </v>
      </c>
      <c r="N159" s="271" t="str">
        <f t="shared" si="39"/>
        <v> </v>
      </c>
      <c r="O159" s="271" t="str">
        <f t="shared" si="39"/>
        <v> </v>
      </c>
      <c r="P159" s="271" t="str">
        <f t="shared" si="39"/>
        <v> </v>
      </c>
      <c r="Q159" s="272" t="str">
        <f t="shared" si="39"/>
        <v> </v>
      </c>
    </row>
    <row r="160" spans="2:17" ht="12.75">
      <c r="B160" s="273" t="s">
        <v>326</v>
      </c>
      <c r="C160" s="274" t="s">
        <v>314</v>
      </c>
      <c r="D160" s="275" t="s">
        <v>307</v>
      </c>
      <c r="E160" s="276" t="str">
        <f t="shared" si="39"/>
        <v> </v>
      </c>
      <c r="F160" s="276" t="str">
        <f t="shared" si="39"/>
        <v> </v>
      </c>
      <c r="G160" s="276" t="str">
        <f t="shared" si="39"/>
        <v> </v>
      </c>
      <c r="H160" s="276" t="str">
        <f t="shared" si="39"/>
        <v> </v>
      </c>
      <c r="I160" s="276" t="str">
        <f t="shared" si="39"/>
        <v> </v>
      </c>
      <c r="J160" s="276" t="str">
        <f t="shared" si="39"/>
        <v> </v>
      </c>
      <c r="K160" s="276" t="str">
        <f t="shared" si="39"/>
        <v> </v>
      </c>
      <c r="L160" s="276" t="str">
        <f t="shared" si="39"/>
        <v> </v>
      </c>
      <c r="M160" s="276" t="str">
        <f t="shared" si="39"/>
        <v> </v>
      </c>
      <c r="N160" s="276" t="str">
        <f t="shared" si="39"/>
        <v> </v>
      </c>
      <c r="O160" s="276" t="str">
        <f t="shared" si="39"/>
        <v> </v>
      </c>
      <c r="P160" s="276" t="str">
        <f t="shared" si="39"/>
        <v> </v>
      </c>
      <c r="Q160" s="277" t="str">
        <f t="shared" si="39"/>
        <v> </v>
      </c>
    </row>
    <row r="161" spans="2:17" ht="12.75">
      <c r="B161" s="29" t="s">
        <v>327</v>
      </c>
      <c r="C161" s="278" t="s">
        <v>311</v>
      </c>
      <c r="D161" s="279" t="s">
        <v>307</v>
      </c>
      <c r="E161" s="280" t="str">
        <f aca="true" t="shared" si="40" ref="E161:Q161">IF(E$110&lt;&gt;0,E41/E$110," ")</f>
        <v> </v>
      </c>
      <c r="F161" s="280" t="str">
        <f t="shared" si="40"/>
        <v> </v>
      </c>
      <c r="G161" s="280" t="str">
        <f t="shared" si="40"/>
        <v> </v>
      </c>
      <c r="H161" s="280" t="str">
        <f t="shared" si="40"/>
        <v> </v>
      </c>
      <c r="I161" s="280" t="str">
        <f t="shared" si="40"/>
        <v> </v>
      </c>
      <c r="J161" s="280" t="str">
        <f t="shared" si="40"/>
        <v> </v>
      </c>
      <c r="K161" s="280" t="str">
        <f t="shared" si="40"/>
        <v> </v>
      </c>
      <c r="L161" s="280" t="str">
        <f t="shared" si="40"/>
        <v> </v>
      </c>
      <c r="M161" s="280" t="str">
        <f t="shared" si="40"/>
        <v> </v>
      </c>
      <c r="N161" s="280" t="str">
        <f t="shared" si="40"/>
        <v> </v>
      </c>
      <c r="O161" s="280" t="str">
        <f t="shared" si="40"/>
        <v> </v>
      </c>
      <c r="P161" s="280" t="str">
        <f t="shared" si="40"/>
        <v> </v>
      </c>
      <c r="Q161" s="281" t="str">
        <f t="shared" si="40"/>
        <v> </v>
      </c>
    </row>
    <row r="162" spans="2:17" ht="12.75">
      <c r="B162" s="215" t="s">
        <v>245</v>
      </c>
      <c r="C162" s="216" t="str">
        <f>+$C$42</f>
        <v>НИСКИ НАПОН који нису мали купци  (0,4 kV I ст)</v>
      </c>
      <c r="D162" s="217"/>
      <c r="E162" s="218"/>
      <c r="F162" s="218"/>
      <c r="G162" s="218"/>
      <c r="H162" s="218"/>
      <c r="I162" s="218"/>
      <c r="J162" s="218"/>
      <c r="K162" s="218"/>
      <c r="L162" s="218"/>
      <c r="M162" s="218"/>
      <c r="N162" s="218"/>
      <c r="O162" s="218"/>
      <c r="P162" s="218"/>
      <c r="Q162" s="219"/>
    </row>
    <row r="163" spans="2:17" ht="12.75">
      <c r="B163" s="268" t="s">
        <v>328</v>
      </c>
      <c r="C163" s="269" t="s">
        <v>306</v>
      </c>
      <c r="D163" s="270" t="s">
        <v>307</v>
      </c>
      <c r="E163" s="271" t="str">
        <f>IF(E$112&lt;&gt;0,E43/E$112," ")</f>
        <v> </v>
      </c>
      <c r="F163" s="271" t="str">
        <f aca="true" t="shared" si="41" ref="F163:Q163">IF(F$112&lt;&gt;0,F43/F$112," ")</f>
        <v> </v>
      </c>
      <c r="G163" s="271" t="str">
        <f t="shared" si="41"/>
        <v> </v>
      </c>
      <c r="H163" s="271" t="str">
        <f t="shared" si="41"/>
        <v> </v>
      </c>
      <c r="I163" s="271" t="str">
        <f t="shared" si="41"/>
        <v> </v>
      </c>
      <c r="J163" s="271" t="str">
        <f t="shared" si="41"/>
        <v> </v>
      </c>
      <c r="K163" s="271" t="str">
        <f t="shared" si="41"/>
        <v> </v>
      </c>
      <c r="L163" s="271" t="str">
        <f t="shared" si="41"/>
        <v> </v>
      </c>
      <c r="M163" s="271" t="str">
        <f t="shared" si="41"/>
        <v> </v>
      </c>
      <c r="N163" s="271" t="str">
        <f t="shared" si="41"/>
        <v> </v>
      </c>
      <c r="O163" s="271" t="str">
        <f t="shared" si="41"/>
        <v> </v>
      </c>
      <c r="P163" s="271" t="str">
        <f t="shared" si="41"/>
        <v> </v>
      </c>
      <c r="Q163" s="272" t="str">
        <f t="shared" si="41"/>
        <v> </v>
      </c>
    </row>
    <row r="164" spans="2:17" ht="12.75">
      <c r="B164" s="273" t="s">
        <v>329</v>
      </c>
      <c r="C164" s="274" t="s">
        <v>314</v>
      </c>
      <c r="D164" s="275" t="s">
        <v>307</v>
      </c>
      <c r="E164" s="276" t="str">
        <f aca="true" t="shared" si="42" ref="E164:Q164">IF(E$112&lt;&gt;0,E44/E$112," ")</f>
        <v> </v>
      </c>
      <c r="F164" s="276" t="str">
        <f t="shared" si="42"/>
        <v> </v>
      </c>
      <c r="G164" s="276" t="str">
        <f t="shared" si="42"/>
        <v> </v>
      </c>
      <c r="H164" s="276" t="str">
        <f t="shared" si="42"/>
        <v> </v>
      </c>
      <c r="I164" s="276" t="str">
        <f t="shared" si="42"/>
        <v> </v>
      </c>
      <c r="J164" s="276" t="str">
        <f t="shared" si="42"/>
        <v> </v>
      </c>
      <c r="K164" s="276" t="str">
        <f t="shared" si="42"/>
        <v> </v>
      </c>
      <c r="L164" s="276" t="str">
        <f t="shared" si="42"/>
        <v> </v>
      </c>
      <c r="M164" s="276" t="str">
        <f t="shared" si="42"/>
        <v> </v>
      </c>
      <c r="N164" s="276" t="str">
        <f t="shared" si="42"/>
        <v> </v>
      </c>
      <c r="O164" s="276" t="str">
        <f t="shared" si="42"/>
        <v> </v>
      </c>
      <c r="P164" s="276" t="str">
        <f t="shared" si="42"/>
        <v> </v>
      </c>
      <c r="Q164" s="277" t="str">
        <f t="shared" si="42"/>
        <v> </v>
      </c>
    </row>
    <row r="165" spans="2:17" ht="12.75">
      <c r="B165" s="29" t="s">
        <v>330</v>
      </c>
      <c r="C165" s="278" t="s">
        <v>311</v>
      </c>
      <c r="D165" s="279" t="s">
        <v>307</v>
      </c>
      <c r="E165" s="280" t="str">
        <f aca="true" t="shared" si="43" ref="E165:Q165">IF(E$112&lt;&gt;0,E46/E$112," ")</f>
        <v> </v>
      </c>
      <c r="F165" s="280" t="str">
        <f t="shared" si="43"/>
        <v> </v>
      </c>
      <c r="G165" s="280" t="str">
        <f t="shared" si="43"/>
        <v> </v>
      </c>
      <c r="H165" s="280" t="str">
        <f t="shared" si="43"/>
        <v> </v>
      </c>
      <c r="I165" s="280" t="str">
        <f t="shared" si="43"/>
        <v> </v>
      </c>
      <c r="J165" s="280" t="str">
        <f t="shared" si="43"/>
        <v> </v>
      </c>
      <c r="K165" s="280" t="str">
        <f t="shared" si="43"/>
        <v> </v>
      </c>
      <c r="L165" s="280" t="str">
        <f t="shared" si="43"/>
        <v> </v>
      </c>
      <c r="M165" s="280" t="str">
        <f t="shared" si="43"/>
        <v> </v>
      </c>
      <c r="N165" s="280" t="str">
        <f t="shared" si="43"/>
        <v> </v>
      </c>
      <c r="O165" s="280" t="str">
        <f t="shared" si="43"/>
        <v> </v>
      </c>
      <c r="P165" s="280" t="str">
        <f t="shared" si="43"/>
        <v> </v>
      </c>
      <c r="Q165" s="281" t="str">
        <f t="shared" si="43"/>
        <v> </v>
      </c>
    </row>
    <row r="166" spans="2:17" ht="12.75">
      <c r="B166" s="215" t="s">
        <v>251</v>
      </c>
      <c r="C166" s="216" t="str">
        <f>+$C$47</f>
        <v>НИСКИ НАПОН мали купци  (0,4 kV I ст)</v>
      </c>
      <c r="D166" s="217"/>
      <c r="E166" s="218"/>
      <c r="F166" s="218"/>
      <c r="G166" s="218"/>
      <c r="H166" s="218"/>
      <c r="I166" s="218"/>
      <c r="J166" s="218"/>
      <c r="K166" s="218"/>
      <c r="L166" s="218"/>
      <c r="M166" s="218"/>
      <c r="N166" s="218"/>
      <c r="O166" s="218"/>
      <c r="P166" s="218"/>
      <c r="Q166" s="219"/>
    </row>
    <row r="167" spans="2:17" ht="12.75">
      <c r="B167" s="268" t="s">
        <v>331</v>
      </c>
      <c r="C167" s="269" t="s">
        <v>306</v>
      </c>
      <c r="D167" s="270" t="s">
        <v>307</v>
      </c>
      <c r="E167" s="271" t="str">
        <f>IF(E$114&lt;&gt;0,E48/E$114," ")</f>
        <v> </v>
      </c>
      <c r="F167" s="271" t="str">
        <f aca="true" t="shared" si="44" ref="F167:Q167">IF(F$114&lt;&gt;0,F48/F$114," ")</f>
        <v> </v>
      </c>
      <c r="G167" s="271" t="str">
        <f t="shared" si="44"/>
        <v> </v>
      </c>
      <c r="H167" s="271" t="str">
        <f t="shared" si="44"/>
        <v> </v>
      </c>
      <c r="I167" s="271" t="str">
        <f t="shared" si="44"/>
        <v> </v>
      </c>
      <c r="J167" s="271" t="str">
        <f t="shared" si="44"/>
        <v> </v>
      </c>
      <c r="K167" s="271" t="str">
        <f t="shared" si="44"/>
        <v> </v>
      </c>
      <c r="L167" s="271" t="str">
        <f t="shared" si="44"/>
        <v> </v>
      </c>
      <c r="M167" s="271" t="str">
        <f t="shared" si="44"/>
        <v> </v>
      </c>
      <c r="N167" s="271" t="str">
        <f t="shared" si="44"/>
        <v> </v>
      </c>
      <c r="O167" s="271" t="str">
        <f t="shared" si="44"/>
        <v> </v>
      </c>
      <c r="P167" s="271" t="str">
        <f t="shared" si="44"/>
        <v> </v>
      </c>
      <c r="Q167" s="272" t="str">
        <f t="shared" si="44"/>
        <v> </v>
      </c>
    </row>
    <row r="168" spans="2:17" ht="12.75">
      <c r="B168" s="273" t="s">
        <v>332</v>
      </c>
      <c r="C168" s="274" t="s">
        <v>314</v>
      </c>
      <c r="D168" s="275" t="s">
        <v>307</v>
      </c>
      <c r="E168" s="276" t="str">
        <f aca="true" t="shared" si="45" ref="E168:Q168">IF(E$114&lt;&gt;0,E49/E$114," ")</f>
        <v> </v>
      </c>
      <c r="F168" s="276" t="str">
        <f t="shared" si="45"/>
        <v> </v>
      </c>
      <c r="G168" s="276" t="str">
        <f t="shared" si="45"/>
        <v> </v>
      </c>
      <c r="H168" s="276" t="str">
        <f t="shared" si="45"/>
        <v> </v>
      </c>
      <c r="I168" s="276" t="str">
        <f t="shared" si="45"/>
        <v> </v>
      </c>
      <c r="J168" s="276" t="str">
        <f t="shared" si="45"/>
        <v> </v>
      </c>
      <c r="K168" s="276" t="str">
        <f t="shared" si="45"/>
        <v> </v>
      </c>
      <c r="L168" s="276" t="str">
        <f t="shared" si="45"/>
        <v> </v>
      </c>
      <c r="M168" s="276" t="str">
        <f t="shared" si="45"/>
        <v> </v>
      </c>
      <c r="N168" s="276" t="str">
        <f t="shared" si="45"/>
        <v> </v>
      </c>
      <c r="O168" s="276" t="str">
        <f t="shared" si="45"/>
        <v> </v>
      </c>
      <c r="P168" s="276" t="str">
        <f t="shared" si="45"/>
        <v> </v>
      </c>
      <c r="Q168" s="277" t="str">
        <f t="shared" si="45"/>
        <v> </v>
      </c>
    </row>
    <row r="169" spans="2:17" ht="12.75">
      <c r="B169" s="29" t="s">
        <v>333</v>
      </c>
      <c r="C169" s="278" t="s">
        <v>311</v>
      </c>
      <c r="D169" s="279" t="s">
        <v>307</v>
      </c>
      <c r="E169" s="280" t="str">
        <f aca="true" t="shared" si="46" ref="E169:Q169">IF(E$114&lt;&gt;0,E51/E$114," ")</f>
        <v> </v>
      </c>
      <c r="F169" s="280" t="str">
        <f t="shared" si="46"/>
        <v> </v>
      </c>
      <c r="G169" s="280" t="str">
        <f t="shared" si="46"/>
        <v> </v>
      </c>
      <c r="H169" s="280" t="str">
        <f t="shared" si="46"/>
        <v> </v>
      </c>
      <c r="I169" s="280" t="str">
        <f t="shared" si="46"/>
        <v> </v>
      </c>
      <c r="J169" s="280" t="str">
        <f t="shared" si="46"/>
        <v> </v>
      </c>
      <c r="K169" s="280" t="str">
        <f t="shared" si="46"/>
        <v> </v>
      </c>
      <c r="L169" s="280" t="str">
        <f t="shared" si="46"/>
        <v> </v>
      </c>
      <c r="M169" s="280" t="str">
        <f t="shared" si="46"/>
        <v> </v>
      </c>
      <c r="N169" s="280" t="str">
        <f t="shared" si="46"/>
        <v> </v>
      </c>
      <c r="O169" s="280" t="str">
        <f t="shared" si="46"/>
        <v> </v>
      </c>
      <c r="P169" s="280" t="str">
        <f t="shared" si="46"/>
        <v> </v>
      </c>
      <c r="Q169" s="281" t="str">
        <f t="shared" si="46"/>
        <v> </v>
      </c>
    </row>
    <row r="170" spans="2:17" ht="12.75">
      <c r="B170" s="215" t="s">
        <v>257</v>
      </c>
      <c r="C170" s="216" t="s">
        <v>258</v>
      </c>
      <c r="D170" s="217"/>
      <c r="E170" s="218"/>
      <c r="F170" s="218"/>
      <c r="G170" s="218"/>
      <c r="H170" s="218"/>
      <c r="I170" s="218"/>
      <c r="J170" s="218"/>
      <c r="K170" s="218"/>
      <c r="L170" s="218"/>
      <c r="M170" s="218"/>
      <c r="N170" s="218"/>
      <c r="O170" s="218"/>
      <c r="P170" s="218"/>
      <c r="Q170" s="219"/>
    </row>
    <row r="171" spans="2:17" ht="12.75">
      <c r="B171" s="268" t="s">
        <v>334</v>
      </c>
      <c r="C171" s="269" t="s">
        <v>306</v>
      </c>
      <c r="D171" s="270" t="s">
        <v>307</v>
      </c>
      <c r="E171" s="271" t="str">
        <f aca="true" t="shared" si="47" ref="E171:Q172">IF(E$116&lt;&gt;0,E53/E$116," ")</f>
        <v> </v>
      </c>
      <c r="F171" s="271" t="str">
        <f t="shared" si="47"/>
        <v> </v>
      </c>
      <c r="G171" s="271" t="str">
        <f t="shared" si="47"/>
        <v> </v>
      </c>
      <c r="H171" s="271" t="str">
        <f t="shared" si="47"/>
        <v> </v>
      </c>
      <c r="I171" s="271" t="str">
        <f t="shared" si="47"/>
        <v> </v>
      </c>
      <c r="J171" s="271" t="str">
        <f t="shared" si="47"/>
        <v> </v>
      </c>
      <c r="K171" s="271" t="str">
        <f t="shared" si="47"/>
        <v> </v>
      </c>
      <c r="L171" s="271" t="str">
        <f t="shared" si="47"/>
        <v> </v>
      </c>
      <c r="M171" s="271" t="str">
        <f t="shared" si="47"/>
        <v> </v>
      </c>
      <c r="N171" s="271" t="str">
        <f t="shared" si="47"/>
        <v> </v>
      </c>
      <c r="O171" s="271" t="str">
        <f t="shared" si="47"/>
        <v> </v>
      </c>
      <c r="P171" s="271" t="str">
        <f t="shared" si="47"/>
        <v> </v>
      </c>
      <c r="Q171" s="272" t="str">
        <f t="shared" si="47"/>
        <v> </v>
      </c>
    </row>
    <row r="172" spans="2:17" ht="12.75">
      <c r="B172" s="273" t="s">
        <v>335</v>
      </c>
      <c r="C172" s="274" t="s">
        <v>314</v>
      </c>
      <c r="D172" s="275" t="s">
        <v>307</v>
      </c>
      <c r="E172" s="276" t="str">
        <f t="shared" si="47"/>
        <v> </v>
      </c>
      <c r="F172" s="276" t="str">
        <f t="shared" si="47"/>
        <v> </v>
      </c>
      <c r="G172" s="276" t="str">
        <f t="shared" si="47"/>
        <v> </v>
      </c>
      <c r="H172" s="276" t="str">
        <f t="shared" si="47"/>
        <v> </v>
      </c>
      <c r="I172" s="276" t="str">
        <f t="shared" si="47"/>
        <v> </v>
      </c>
      <c r="J172" s="276" t="str">
        <f t="shared" si="47"/>
        <v> </v>
      </c>
      <c r="K172" s="276" t="str">
        <f t="shared" si="47"/>
        <v> </v>
      </c>
      <c r="L172" s="276" t="str">
        <f t="shared" si="47"/>
        <v> </v>
      </c>
      <c r="M172" s="276" t="str">
        <f t="shared" si="47"/>
        <v> </v>
      </c>
      <c r="N172" s="276" t="str">
        <f t="shared" si="47"/>
        <v> </v>
      </c>
      <c r="O172" s="276" t="str">
        <f t="shared" si="47"/>
        <v> </v>
      </c>
      <c r="P172" s="276" t="str">
        <f t="shared" si="47"/>
        <v> </v>
      </c>
      <c r="Q172" s="277" t="str">
        <f t="shared" si="47"/>
        <v> </v>
      </c>
    </row>
    <row r="173" spans="2:17" ht="12.75">
      <c r="B173" s="29" t="s">
        <v>336</v>
      </c>
      <c r="C173" s="278" t="s">
        <v>311</v>
      </c>
      <c r="D173" s="279" t="s">
        <v>307</v>
      </c>
      <c r="E173" s="280" t="str">
        <f aca="true" t="shared" si="48" ref="E173:Q173">IF(E$116&lt;&gt;0,E56/E$116," ")</f>
        <v> </v>
      </c>
      <c r="F173" s="280" t="str">
        <f t="shared" si="48"/>
        <v> </v>
      </c>
      <c r="G173" s="280" t="str">
        <f t="shared" si="48"/>
        <v> </v>
      </c>
      <c r="H173" s="280" t="str">
        <f t="shared" si="48"/>
        <v> </v>
      </c>
      <c r="I173" s="280" t="str">
        <f t="shared" si="48"/>
        <v> </v>
      </c>
      <c r="J173" s="280" t="str">
        <f t="shared" si="48"/>
        <v> </v>
      </c>
      <c r="K173" s="280" t="str">
        <f t="shared" si="48"/>
        <v> </v>
      </c>
      <c r="L173" s="280" t="str">
        <f t="shared" si="48"/>
        <v> </v>
      </c>
      <c r="M173" s="280" t="str">
        <f t="shared" si="48"/>
        <v> </v>
      </c>
      <c r="N173" s="280" t="str">
        <f t="shared" si="48"/>
        <v> </v>
      </c>
      <c r="O173" s="280" t="str">
        <f t="shared" si="48"/>
        <v> </v>
      </c>
      <c r="P173" s="280" t="str">
        <f t="shared" si="48"/>
        <v> </v>
      </c>
      <c r="Q173" s="281" t="str">
        <f t="shared" si="48"/>
        <v> </v>
      </c>
    </row>
    <row r="174" spans="2:17" ht="12.75">
      <c r="B174" s="215" t="s">
        <v>263</v>
      </c>
      <c r="C174" s="216" t="str">
        <f>+$C$57</f>
        <v>ШП - Комерцијала и остали УКУПНО (0,4 kV II степен)</v>
      </c>
      <c r="D174" s="217"/>
      <c r="E174" s="218"/>
      <c r="F174" s="218"/>
      <c r="G174" s="218"/>
      <c r="H174" s="218"/>
      <c r="I174" s="218"/>
      <c r="J174" s="218"/>
      <c r="K174" s="218"/>
      <c r="L174" s="218"/>
      <c r="M174" s="218"/>
      <c r="N174" s="218"/>
      <c r="O174" s="218"/>
      <c r="P174" s="218"/>
      <c r="Q174" s="219"/>
    </row>
    <row r="175" spans="2:17" ht="12.75">
      <c r="B175" s="268" t="s">
        <v>337</v>
      </c>
      <c r="C175" s="269" t="s">
        <v>306</v>
      </c>
      <c r="D175" s="270" t="s">
        <v>307</v>
      </c>
      <c r="E175" s="271" t="str">
        <f aca="true" t="shared" si="49" ref="E175:Q176">IF(E$118&lt;&gt;0,E58/E$118," ")</f>
        <v> </v>
      </c>
      <c r="F175" s="271" t="str">
        <f t="shared" si="49"/>
        <v> </v>
      </c>
      <c r="G175" s="271" t="str">
        <f t="shared" si="49"/>
        <v> </v>
      </c>
      <c r="H175" s="271" t="str">
        <f t="shared" si="49"/>
        <v> </v>
      </c>
      <c r="I175" s="271" t="str">
        <f t="shared" si="49"/>
        <v> </v>
      </c>
      <c r="J175" s="271" t="str">
        <f t="shared" si="49"/>
        <v> </v>
      </c>
      <c r="K175" s="271" t="str">
        <f t="shared" si="49"/>
        <v> </v>
      </c>
      <c r="L175" s="271" t="str">
        <f t="shared" si="49"/>
        <v> </v>
      </c>
      <c r="M175" s="271" t="str">
        <f t="shared" si="49"/>
        <v> </v>
      </c>
      <c r="N175" s="271" t="str">
        <f t="shared" si="49"/>
        <v> </v>
      </c>
      <c r="O175" s="271" t="str">
        <f t="shared" si="49"/>
        <v> </v>
      </c>
      <c r="P175" s="271" t="str">
        <f t="shared" si="49"/>
        <v> </v>
      </c>
      <c r="Q175" s="272" t="str">
        <f t="shared" si="49"/>
        <v> </v>
      </c>
    </row>
    <row r="176" spans="2:17" ht="12.75">
      <c r="B176" s="273" t="s">
        <v>338</v>
      </c>
      <c r="C176" s="274" t="s">
        <v>314</v>
      </c>
      <c r="D176" s="275" t="s">
        <v>307</v>
      </c>
      <c r="E176" s="276" t="str">
        <f t="shared" si="49"/>
        <v> </v>
      </c>
      <c r="F176" s="276" t="str">
        <f t="shared" si="49"/>
        <v> </v>
      </c>
      <c r="G176" s="276" t="str">
        <f t="shared" si="49"/>
        <v> </v>
      </c>
      <c r="H176" s="276" t="str">
        <f t="shared" si="49"/>
        <v> </v>
      </c>
      <c r="I176" s="276" t="str">
        <f t="shared" si="49"/>
        <v> </v>
      </c>
      <c r="J176" s="276" t="str">
        <f t="shared" si="49"/>
        <v> </v>
      </c>
      <c r="K176" s="276" t="str">
        <f t="shared" si="49"/>
        <v> </v>
      </c>
      <c r="L176" s="276" t="str">
        <f t="shared" si="49"/>
        <v> </v>
      </c>
      <c r="M176" s="276" t="str">
        <f t="shared" si="49"/>
        <v> </v>
      </c>
      <c r="N176" s="276" t="str">
        <f t="shared" si="49"/>
        <v> </v>
      </c>
      <c r="O176" s="276" t="str">
        <f t="shared" si="49"/>
        <v> </v>
      </c>
      <c r="P176" s="276" t="str">
        <f t="shared" si="49"/>
        <v> </v>
      </c>
      <c r="Q176" s="277" t="str">
        <f t="shared" si="49"/>
        <v> </v>
      </c>
    </row>
    <row r="177" spans="2:17" ht="12.75">
      <c r="B177" s="29" t="s">
        <v>339</v>
      </c>
      <c r="C177" s="282" t="s">
        <v>311</v>
      </c>
      <c r="D177" s="283" t="s">
        <v>307</v>
      </c>
      <c r="E177" s="284" t="str">
        <f aca="true" t="shared" si="50" ref="E177:Q177">IF(E$118&lt;&gt;0,E61/E$118," ")</f>
        <v> </v>
      </c>
      <c r="F177" s="284" t="str">
        <f t="shared" si="50"/>
        <v> </v>
      </c>
      <c r="G177" s="284" t="str">
        <f t="shared" si="50"/>
        <v> </v>
      </c>
      <c r="H177" s="284" t="str">
        <f t="shared" si="50"/>
        <v> </v>
      </c>
      <c r="I177" s="284" t="str">
        <f t="shared" si="50"/>
        <v> </v>
      </c>
      <c r="J177" s="284" t="str">
        <f t="shared" si="50"/>
        <v> </v>
      </c>
      <c r="K177" s="284" t="str">
        <f t="shared" si="50"/>
        <v> </v>
      </c>
      <c r="L177" s="284" t="str">
        <f t="shared" si="50"/>
        <v> </v>
      </c>
      <c r="M177" s="284" t="str">
        <f t="shared" si="50"/>
        <v> </v>
      </c>
      <c r="N177" s="284" t="str">
        <f t="shared" si="50"/>
        <v> </v>
      </c>
      <c r="O177" s="284" t="str">
        <f t="shared" si="50"/>
        <v> </v>
      </c>
      <c r="P177" s="284" t="str">
        <f t="shared" si="50"/>
        <v> </v>
      </c>
      <c r="Q177" s="285" t="str">
        <f t="shared" si="50"/>
        <v> </v>
      </c>
    </row>
    <row r="178" spans="2:17" ht="12.75">
      <c r="B178" s="215" t="s">
        <v>265</v>
      </c>
      <c r="C178" s="216" t="str">
        <f>+$C$62</f>
        <v>ШП - Комерцијала и остали који нису мали купци  (0,4 kV II ст)</v>
      </c>
      <c r="D178" s="217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9"/>
    </row>
    <row r="179" spans="2:17" ht="12.75">
      <c r="B179" s="268" t="s">
        <v>340</v>
      </c>
      <c r="C179" s="269" t="s">
        <v>306</v>
      </c>
      <c r="D179" s="270" t="s">
        <v>307</v>
      </c>
      <c r="E179" s="271" t="str">
        <f>IF(E$120&lt;&gt;0,E63/E$120," ")</f>
        <v> </v>
      </c>
      <c r="F179" s="271" t="str">
        <f aca="true" t="shared" si="51" ref="F179:Q179">IF(F$120&lt;&gt;0,F63/F$120," ")</f>
        <v> </v>
      </c>
      <c r="G179" s="271" t="str">
        <f t="shared" si="51"/>
        <v> </v>
      </c>
      <c r="H179" s="271" t="str">
        <f t="shared" si="51"/>
        <v> </v>
      </c>
      <c r="I179" s="271" t="str">
        <f t="shared" si="51"/>
        <v> </v>
      </c>
      <c r="J179" s="271" t="str">
        <f t="shared" si="51"/>
        <v> </v>
      </c>
      <c r="K179" s="271" t="str">
        <f t="shared" si="51"/>
        <v> </v>
      </c>
      <c r="L179" s="271" t="str">
        <f t="shared" si="51"/>
        <v> </v>
      </c>
      <c r="M179" s="271" t="str">
        <f t="shared" si="51"/>
        <v> </v>
      </c>
      <c r="N179" s="271" t="str">
        <f t="shared" si="51"/>
        <v> </v>
      </c>
      <c r="O179" s="271" t="str">
        <f t="shared" si="51"/>
        <v> </v>
      </c>
      <c r="P179" s="271" t="str">
        <f t="shared" si="51"/>
        <v> </v>
      </c>
      <c r="Q179" s="272" t="str">
        <f t="shared" si="51"/>
        <v> </v>
      </c>
    </row>
    <row r="180" spans="2:17" ht="12.75">
      <c r="B180" s="273" t="s">
        <v>341</v>
      </c>
      <c r="C180" s="274" t="s">
        <v>314</v>
      </c>
      <c r="D180" s="275" t="s">
        <v>307</v>
      </c>
      <c r="E180" s="276" t="str">
        <f aca="true" t="shared" si="52" ref="E180:Q180">IF(E$120&lt;&gt;0,E64/E$120," ")</f>
        <v> </v>
      </c>
      <c r="F180" s="276" t="str">
        <f t="shared" si="52"/>
        <v> </v>
      </c>
      <c r="G180" s="276" t="str">
        <f t="shared" si="52"/>
        <v> </v>
      </c>
      <c r="H180" s="276" t="str">
        <f t="shared" si="52"/>
        <v> </v>
      </c>
      <c r="I180" s="276" t="str">
        <f t="shared" si="52"/>
        <v> </v>
      </c>
      <c r="J180" s="276" t="str">
        <f t="shared" si="52"/>
        <v> </v>
      </c>
      <c r="K180" s="276" t="str">
        <f t="shared" si="52"/>
        <v> </v>
      </c>
      <c r="L180" s="276" t="str">
        <f t="shared" si="52"/>
        <v> </v>
      </c>
      <c r="M180" s="276" t="str">
        <f t="shared" si="52"/>
        <v> </v>
      </c>
      <c r="N180" s="276" t="str">
        <f t="shared" si="52"/>
        <v> </v>
      </c>
      <c r="O180" s="276" t="str">
        <f t="shared" si="52"/>
        <v> </v>
      </c>
      <c r="P180" s="276" t="str">
        <f t="shared" si="52"/>
        <v> </v>
      </c>
      <c r="Q180" s="277" t="str">
        <f t="shared" si="52"/>
        <v> </v>
      </c>
    </row>
    <row r="181" spans="2:17" ht="12.75">
      <c r="B181" s="29" t="s">
        <v>342</v>
      </c>
      <c r="C181" s="282" t="s">
        <v>311</v>
      </c>
      <c r="D181" s="283" t="s">
        <v>307</v>
      </c>
      <c r="E181" s="284" t="str">
        <f aca="true" t="shared" si="53" ref="E181:Q181">IF(E$120&lt;&gt;0,E66/E$120," ")</f>
        <v> </v>
      </c>
      <c r="F181" s="284" t="str">
        <f t="shared" si="53"/>
        <v> </v>
      </c>
      <c r="G181" s="284" t="str">
        <f t="shared" si="53"/>
        <v> </v>
      </c>
      <c r="H181" s="284" t="str">
        <f t="shared" si="53"/>
        <v> </v>
      </c>
      <c r="I181" s="284" t="str">
        <f t="shared" si="53"/>
        <v> </v>
      </c>
      <c r="J181" s="284" t="str">
        <f t="shared" si="53"/>
        <v> </v>
      </c>
      <c r="K181" s="284" t="str">
        <f t="shared" si="53"/>
        <v> </v>
      </c>
      <c r="L181" s="284" t="str">
        <f t="shared" si="53"/>
        <v> </v>
      </c>
      <c r="M181" s="284" t="str">
        <f t="shared" si="53"/>
        <v> </v>
      </c>
      <c r="N181" s="284" t="str">
        <f t="shared" si="53"/>
        <v> </v>
      </c>
      <c r="O181" s="284" t="str">
        <f t="shared" si="53"/>
        <v> </v>
      </c>
      <c r="P181" s="284" t="str">
        <f t="shared" si="53"/>
        <v> </v>
      </c>
      <c r="Q181" s="285" t="str">
        <f t="shared" si="53"/>
        <v> </v>
      </c>
    </row>
    <row r="182" spans="2:17" ht="12.75">
      <c r="B182" s="215" t="s">
        <v>273</v>
      </c>
      <c r="C182" s="216" t="str">
        <f>+$C$67</f>
        <v>ШП - Комерцијала и остали мали купци  (0,4 kV II ст)</v>
      </c>
      <c r="D182" s="217"/>
      <c r="E182" s="218"/>
      <c r="F182" s="218"/>
      <c r="G182" s="218"/>
      <c r="H182" s="218"/>
      <c r="I182" s="218"/>
      <c r="J182" s="218"/>
      <c r="K182" s="218"/>
      <c r="L182" s="218"/>
      <c r="M182" s="218"/>
      <c r="N182" s="218"/>
      <c r="O182" s="218"/>
      <c r="P182" s="218"/>
      <c r="Q182" s="219"/>
    </row>
    <row r="183" spans="2:17" ht="12.75">
      <c r="B183" s="268" t="s">
        <v>343</v>
      </c>
      <c r="C183" s="269" t="s">
        <v>306</v>
      </c>
      <c r="D183" s="270" t="s">
        <v>307</v>
      </c>
      <c r="E183" s="271" t="str">
        <f>IF(E$122&lt;&gt;0,E68/E$122," ")</f>
        <v> </v>
      </c>
      <c r="F183" s="271" t="str">
        <f aca="true" t="shared" si="54" ref="F183:Q183">IF(F$122&lt;&gt;0,F68/F$122," ")</f>
        <v> </v>
      </c>
      <c r="G183" s="271" t="str">
        <f t="shared" si="54"/>
        <v> </v>
      </c>
      <c r="H183" s="271" t="str">
        <f t="shared" si="54"/>
        <v> </v>
      </c>
      <c r="I183" s="271" t="str">
        <f t="shared" si="54"/>
        <v> </v>
      </c>
      <c r="J183" s="271" t="str">
        <f t="shared" si="54"/>
        <v> </v>
      </c>
      <c r="K183" s="271" t="str">
        <f t="shared" si="54"/>
        <v> </v>
      </c>
      <c r="L183" s="271" t="str">
        <f t="shared" si="54"/>
        <v> </v>
      </c>
      <c r="M183" s="271" t="str">
        <f t="shared" si="54"/>
        <v> </v>
      </c>
      <c r="N183" s="271" t="str">
        <f t="shared" si="54"/>
        <v> </v>
      </c>
      <c r="O183" s="271" t="str">
        <f t="shared" si="54"/>
        <v> </v>
      </c>
      <c r="P183" s="271" t="str">
        <f t="shared" si="54"/>
        <v> </v>
      </c>
      <c r="Q183" s="272" t="str">
        <f t="shared" si="54"/>
        <v> </v>
      </c>
    </row>
    <row r="184" spans="2:17" ht="12.75">
      <c r="B184" s="273" t="s">
        <v>344</v>
      </c>
      <c r="C184" s="274" t="s">
        <v>314</v>
      </c>
      <c r="D184" s="275" t="s">
        <v>307</v>
      </c>
      <c r="E184" s="276" t="str">
        <f aca="true" t="shared" si="55" ref="E184:Q184">IF(E$122&lt;&gt;0,E69/E$122," ")</f>
        <v> </v>
      </c>
      <c r="F184" s="276" t="str">
        <f t="shared" si="55"/>
        <v> </v>
      </c>
      <c r="G184" s="276" t="str">
        <f t="shared" si="55"/>
        <v> </v>
      </c>
      <c r="H184" s="276" t="str">
        <f t="shared" si="55"/>
        <v> </v>
      </c>
      <c r="I184" s="276" t="str">
        <f t="shared" si="55"/>
        <v> </v>
      </c>
      <c r="J184" s="276" t="str">
        <f t="shared" si="55"/>
        <v> </v>
      </c>
      <c r="K184" s="276" t="str">
        <f t="shared" si="55"/>
        <v> </v>
      </c>
      <c r="L184" s="276" t="str">
        <f t="shared" si="55"/>
        <v> </v>
      </c>
      <c r="M184" s="276" t="str">
        <f t="shared" si="55"/>
        <v> </v>
      </c>
      <c r="N184" s="276" t="str">
        <f t="shared" si="55"/>
        <v> </v>
      </c>
      <c r="O184" s="276" t="str">
        <f t="shared" si="55"/>
        <v> </v>
      </c>
      <c r="P184" s="276" t="str">
        <f t="shared" si="55"/>
        <v> </v>
      </c>
      <c r="Q184" s="277" t="str">
        <f t="shared" si="55"/>
        <v> </v>
      </c>
    </row>
    <row r="185" spans="2:17" ht="12.75">
      <c r="B185" s="29" t="s">
        <v>345</v>
      </c>
      <c r="C185" s="282" t="s">
        <v>311</v>
      </c>
      <c r="D185" s="283" t="s">
        <v>307</v>
      </c>
      <c r="E185" s="284" t="str">
        <f aca="true" t="shared" si="56" ref="E185:Q185">IF(E$122&lt;&gt;0,E71/E$122," ")</f>
        <v> </v>
      </c>
      <c r="F185" s="284" t="str">
        <f t="shared" si="56"/>
        <v> </v>
      </c>
      <c r="G185" s="284" t="str">
        <f t="shared" si="56"/>
        <v> </v>
      </c>
      <c r="H185" s="284" t="str">
        <f t="shared" si="56"/>
        <v> </v>
      </c>
      <c r="I185" s="284" t="str">
        <f t="shared" si="56"/>
        <v> </v>
      </c>
      <c r="J185" s="284" t="str">
        <f t="shared" si="56"/>
        <v> </v>
      </c>
      <c r="K185" s="284" t="str">
        <f t="shared" si="56"/>
        <v> </v>
      </c>
      <c r="L185" s="284" t="str">
        <f t="shared" si="56"/>
        <v> </v>
      </c>
      <c r="M185" s="284" t="str">
        <f t="shared" si="56"/>
        <v> </v>
      </c>
      <c r="N185" s="284" t="str">
        <f t="shared" si="56"/>
        <v> </v>
      </c>
      <c r="O185" s="284" t="str">
        <f t="shared" si="56"/>
        <v> </v>
      </c>
      <c r="P185" s="284" t="str">
        <f t="shared" si="56"/>
        <v> </v>
      </c>
      <c r="Q185" s="285" t="str">
        <f t="shared" si="56"/>
        <v> </v>
      </c>
    </row>
    <row r="186" spans="2:17" ht="12.75">
      <c r="B186" s="215" t="s">
        <v>346</v>
      </c>
      <c r="C186" s="216" t="s">
        <v>48</v>
      </c>
      <c r="D186" s="217"/>
      <c r="E186" s="218"/>
      <c r="F186" s="218"/>
      <c r="G186" s="218"/>
      <c r="H186" s="218"/>
      <c r="I186" s="218"/>
      <c r="J186" s="218"/>
      <c r="K186" s="218"/>
      <c r="L186" s="218"/>
      <c r="M186" s="218"/>
      <c r="N186" s="218"/>
      <c r="O186" s="218"/>
      <c r="P186" s="218"/>
      <c r="Q186" s="219"/>
    </row>
    <row r="187" spans="2:17" ht="12.75">
      <c r="B187" s="268" t="s">
        <v>347</v>
      </c>
      <c r="C187" s="269" t="s">
        <v>306</v>
      </c>
      <c r="D187" s="270" t="s">
        <v>307</v>
      </c>
      <c r="E187" s="271" t="str">
        <f>IF(E$124&lt;&gt;0,E73/E$124," ")</f>
        <v> </v>
      </c>
      <c r="F187" s="271" t="str">
        <f aca="true" t="shared" si="57" ref="F187:Q188">IF(F$124&lt;&gt;0,F73/F$124," ")</f>
        <v> </v>
      </c>
      <c r="G187" s="271" t="str">
        <f t="shared" si="57"/>
        <v> </v>
      </c>
      <c r="H187" s="271" t="str">
        <f t="shared" si="57"/>
        <v> </v>
      </c>
      <c r="I187" s="271" t="str">
        <f t="shared" si="57"/>
        <v> </v>
      </c>
      <c r="J187" s="271" t="str">
        <f t="shared" si="57"/>
        <v> </v>
      </c>
      <c r="K187" s="271" t="str">
        <f t="shared" si="57"/>
        <v> </v>
      </c>
      <c r="L187" s="271" t="str">
        <f t="shared" si="57"/>
        <v> </v>
      </c>
      <c r="M187" s="271" t="str">
        <f t="shared" si="57"/>
        <v> </v>
      </c>
      <c r="N187" s="271" t="str">
        <f t="shared" si="57"/>
        <v> </v>
      </c>
      <c r="O187" s="271" t="str">
        <f t="shared" si="57"/>
        <v> </v>
      </c>
      <c r="P187" s="271" t="str">
        <f t="shared" si="57"/>
        <v> </v>
      </c>
      <c r="Q187" s="272" t="str">
        <f t="shared" si="57"/>
        <v> </v>
      </c>
    </row>
    <row r="188" spans="2:17" ht="12.75">
      <c r="B188" s="273" t="s">
        <v>348</v>
      </c>
      <c r="C188" s="274" t="s">
        <v>314</v>
      </c>
      <c r="D188" s="275" t="s">
        <v>307</v>
      </c>
      <c r="E188" s="276" t="str">
        <f>IF(E$124&lt;&gt;0,E74/E$124," ")</f>
        <v> </v>
      </c>
      <c r="F188" s="276" t="str">
        <f t="shared" si="57"/>
        <v> </v>
      </c>
      <c r="G188" s="276" t="str">
        <f t="shared" si="57"/>
        <v> </v>
      </c>
      <c r="H188" s="276" t="str">
        <f t="shared" si="57"/>
        <v> </v>
      </c>
      <c r="I188" s="276" t="str">
        <f t="shared" si="57"/>
        <v> </v>
      </c>
      <c r="J188" s="276" t="str">
        <f t="shared" si="57"/>
        <v> </v>
      </c>
      <c r="K188" s="276" t="str">
        <f t="shared" si="57"/>
        <v> </v>
      </c>
      <c r="L188" s="276" t="str">
        <f t="shared" si="57"/>
        <v> </v>
      </c>
      <c r="M188" s="276" t="str">
        <f t="shared" si="57"/>
        <v> </v>
      </c>
      <c r="N188" s="276" t="str">
        <f t="shared" si="57"/>
        <v> </v>
      </c>
      <c r="O188" s="276" t="str">
        <f t="shared" si="57"/>
        <v> </v>
      </c>
      <c r="P188" s="276" t="str">
        <f t="shared" si="57"/>
        <v> </v>
      </c>
      <c r="Q188" s="277" t="str">
        <f t="shared" si="57"/>
        <v> </v>
      </c>
    </row>
    <row r="189" spans="2:17" ht="12.75">
      <c r="B189" s="29" t="s">
        <v>349</v>
      </c>
      <c r="C189" s="286" t="s">
        <v>311</v>
      </c>
      <c r="D189" s="287" t="s">
        <v>307</v>
      </c>
      <c r="E189" s="288" t="str">
        <f>IF(E$124&lt;&gt;0,E76/E$124," ")</f>
        <v> </v>
      </c>
      <c r="F189" s="288" t="str">
        <f aca="true" t="shared" si="58" ref="F189:Q189">IF(F$124&lt;&gt;0,F76/F$124," ")</f>
        <v> </v>
      </c>
      <c r="G189" s="288" t="str">
        <f t="shared" si="58"/>
        <v> </v>
      </c>
      <c r="H189" s="288" t="str">
        <f t="shared" si="58"/>
        <v> </v>
      </c>
      <c r="I189" s="288" t="str">
        <f t="shared" si="58"/>
        <v> </v>
      </c>
      <c r="J189" s="288" t="str">
        <f t="shared" si="58"/>
        <v> </v>
      </c>
      <c r="K189" s="288" t="str">
        <f t="shared" si="58"/>
        <v> </v>
      </c>
      <c r="L189" s="288" t="str">
        <f t="shared" si="58"/>
        <v> </v>
      </c>
      <c r="M189" s="288" t="str">
        <f t="shared" si="58"/>
        <v> </v>
      </c>
      <c r="N189" s="288" t="str">
        <f t="shared" si="58"/>
        <v> </v>
      </c>
      <c r="O189" s="288" t="str">
        <f t="shared" si="58"/>
        <v> </v>
      </c>
      <c r="P189" s="288" t="str">
        <f t="shared" si="58"/>
        <v> </v>
      </c>
      <c r="Q189" s="289" t="str">
        <f t="shared" si="58"/>
        <v> </v>
      </c>
    </row>
    <row r="190" spans="2:17" ht="12.75">
      <c r="B190" s="29" t="s">
        <v>284</v>
      </c>
      <c r="C190" s="278" t="s">
        <v>49</v>
      </c>
      <c r="D190" s="290"/>
      <c r="E190" s="291"/>
      <c r="F190" s="291"/>
      <c r="G190" s="291"/>
      <c r="H190" s="291"/>
      <c r="I190" s="291"/>
      <c r="J190" s="291"/>
      <c r="K190" s="291"/>
      <c r="L190" s="291"/>
      <c r="M190" s="291"/>
      <c r="N190" s="291"/>
      <c r="O190" s="291"/>
      <c r="P190" s="291"/>
      <c r="Q190" s="292"/>
    </row>
    <row r="191" spans="2:17" ht="12.75">
      <c r="B191" s="268" t="s">
        <v>350</v>
      </c>
      <c r="C191" s="269" t="s">
        <v>306</v>
      </c>
      <c r="D191" s="270" t="s">
        <v>307</v>
      </c>
      <c r="E191" s="271" t="str">
        <f>IF(E$126&lt;&gt;0,E78/E$126," ")</f>
        <v> </v>
      </c>
      <c r="F191" s="271" t="str">
        <f aca="true" t="shared" si="59" ref="F191:Q192">IF(F$126&lt;&gt;0,F78/F$126," ")</f>
        <v> </v>
      </c>
      <c r="G191" s="271" t="str">
        <f t="shared" si="59"/>
        <v> </v>
      </c>
      <c r="H191" s="271" t="str">
        <f t="shared" si="59"/>
        <v> </v>
      </c>
      <c r="I191" s="271" t="str">
        <f t="shared" si="59"/>
        <v> </v>
      </c>
      <c r="J191" s="271" t="str">
        <f t="shared" si="59"/>
        <v> </v>
      </c>
      <c r="K191" s="271" t="str">
        <f t="shared" si="59"/>
        <v> </v>
      </c>
      <c r="L191" s="271" t="str">
        <f t="shared" si="59"/>
        <v> </v>
      </c>
      <c r="M191" s="271" t="str">
        <f t="shared" si="59"/>
        <v> </v>
      </c>
      <c r="N191" s="271" t="str">
        <f t="shared" si="59"/>
        <v> </v>
      </c>
      <c r="O191" s="271" t="str">
        <f t="shared" si="59"/>
        <v> </v>
      </c>
      <c r="P191" s="271" t="str">
        <f t="shared" si="59"/>
        <v> </v>
      </c>
      <c r="Q191" s="272" t="str">
        <f t="shared" si="59"/>
        <v> </v>
      </c>
    </row>
    <row r="192" spans="2:17" ht="12.75">
      <c r="B192" s="273" t="s">
        <v>351</v>
      </c>
      <c r="C192" s="274" t="s">
        <v>314</v>
      </c>
      <c r="D192" s="275" t="s">
        <v>307</v>
      </c>
      <c r="E192" s="276" t="str">
        <f>IF(E$126&lt;&gt;0,E79/E$126," ")</f>
        <v> </v>
      </c>
      <c r="F192" s="276" t="str">
        <f t="shared" si="59"/>
        <v> </v>
      </c>
      <c r="G192" s="276" t="str">
        <f t="shared" si="59"/>
        <v> </v>
      </c>
      <c r="H192" s="276" t="str">
        <f t="shared" si="59"/>
        <v> </v>
      </c>
      <c r="I192" s="276" t="str">
        <f t="shared" si="59"/>
        <v> </v>
      </c>
      <c r="J192" s="276" t="str">
        <f t="shared" si="59"/>
        <v> </v>
      </c>
      <c r="K192" s="276" t="str">
        <f t="shared" si="59"/>
        <v> </v>
      </c>
      <c r="L192" s="276" t="str">
        <f t="shared" si="59"/>
        <v> </v>
      </c>
      <c r="M192" s="276" t="str">
        <f t="shared" si="59"/>
        <v> </v>
      </c>
      <c r="N192" s="276" t="str">
        <f t="shared" si="59"/>
        <v> </v>
      </c>
      <c r="O192" s="276" t="str">
        <f t="shared" si="59"/>
        <v> </v>
      </c>
      <c r="P192" s="276" t="str">
        <f t="shared" si="59"/>
        <v> </v>
      </c>
      <c r="Q192" s="277" t="str">
        <f t="shared" si="59"/>
        <v> </v>
      </c>
    </row>
    <row r="193" spans="2:17" ht="12.75">
      <c r="B193" s="29" t="s">
        <v>352</v>
      </c>
      <c r="C193" s="282" t="s">
        <v>311</v>
      </c>
      <c r="D193" s="283" t="s">
        <v>307</v>
      </c>
      <c r="E193" s="284" t="str">
        <f>IF(E$126&lt;&gt;0,E81/E$126," ")</f>
        <v> </v>
      </c>
      <c r="F193" s="284" t="str">
        <f aca="true" t="shared" si="60" ref="F193:Q193">IF(F$126&lt;&gt;0,F81/F$126," ")</f>
        <v> </v>
      </c>
      <c r="G193" s="284" t="str">
        <f t="shared" si="60"/>
        <v> </v>
      </c>
      <c r="H193" s="284" t="str">
        <f t="shared" si="60"/>
        <v> </v>
      </c>
      <c r="I193" s="284" t="str">
        <f t="shared" si="60"/>
        <v> </v>
      </c>
      <c r="J193" s="284" t="str">
        <f t="shared" si="60"/>
        <v> </v>
      </c>
      <c r="K193" s="284" t="str">
        <f t="shared" si="60"/>
        <v> </v>
      </c>
      <c r="L193" s="284" t="str">
        <f t="shared" si="60"/>
        <v> </v>
      </c>
      <c r="M193" s="284" t="str">
        <f t="shared" si="60"/>
        <v> </v>
      </c>
      <c r="N193" s="284" t="str">
        <f t="shared" si="60"/>
        <v> </v>
      </c>
      <c r="O193" s="284" t="str">
        <f t="shared" si="60"/>
        <v> </v>
      </c>
      <c r="P193" s="284" t="str">
        <f t="shared" si="60"/>
        <v> </v>
      </c>
      <c r="Q193" s="285" t="str">
        <f t="shared" si="60"/>
        <v> </v>
      </c>
    </row>
    <row r="194" spans="2:17" ht="12.75">
      <c r="B194" s="215" t="s">
        <v>289</v>
      </c>
      <c r="C194" s="216" t="s">
        <v>290</v>
      </c>
      <c r="D194" s="217"/>
      <c r="E194" s="218"/>
      <c r="F194" s="218"/>
      <c r="G194" s="218"/>
      <c r="H194" s="218"/>
      <c r="I194" s="218"/>
      <c r="J194" s="218"/>
      <c r="K194" s="218"/>
      <c r="L194" s="218"/>
      <c r="M194" s="218"/>
      <c r="N194" s="218"/>
      <c r="O194" s="218"/>
      <c r="P194" s="218"/>
      <c r="Q194" s="219"/>
    </row>
    <row r="195" spans="2:17" ht="12.75">
      <c r="B195" s="268" t="s">
        <v>353</v>
      </c>
      <c r="C195" s="269" t="s">
        <v>306</v>
      </c>
      <c r="D195" s="270" t="s">
        <v>307</v>
      </c>
      <c r="E195" s="271" t="str">
        <f>IF(E$128&lt;&gt;0,E83/E$128," ")</f>
        <v> </v>
      </c>
      <c r="F195" s="271" t="str">
        <f aca="true" t="shared" si="61" ref="F195:Q196">IF(F$128&lt;&gt;0,F83/F$128," ")</f>
        <v> </v>
      </c>
      <c r="G195" s="271" t="str">
        <f t="shared" si="61"/>
        <v> </v>
      </c>
      <c r="H195" s="271" t="str">
        <f t="shared" si="61"/>
        <v> </v>
      </c>
      <c r="I195" s="271" t="str">
        <f t="shared" si="61"/>
        <v> </v>
      </c>
      <c r="J195" s="271" t="str">
        <f t="shared" si="61"/>
        <v> </v>
      </c>
      <c r="K195" s="271" t="str">
        <f t="shared" si="61"/>
        <v> </v>
      </c>
      <c r="L195" s="271" t="str">
        <f t="shared" si="61"/>
        <v> </v>
      </c>
      <c r="M195" s="271" t="str">
        <f t="shared" si="61"/>
        <v> </v>
      </c>
      <c r="N195" s="271" t="str">
        <f t="shared" si="61"/>
        <v> </v>
      </c>
      <c r="O195" s="271" t="str">
        <f t="shared" si="61"/>
        <v> </v>
      </c>
      <c r="P195" s="271" t="str">
        <f t="shared" si="61"/>
        <v> </v>
      </c>
      <c r="Q195" s="272" t="str">
        <f t="shared" si="61"/>
        <v> </v>
      </c>
    </row>
    <row r="196" spans="2:17" ht="12.75">
      <c r="B196" s="273" t="s">
        <v>354</v>
      </c>
      <c r="C196" s="274" t="s">
        <v>314</v>
      </c>
      <c r="D196" s="275" t="s">
        <v>307</v>
      </c>
      <c r="E196" s="276" t="str">
        <f>IF(E$128&lt;&gt;0,E84/E$128," ")</f>
        <v> </v>
      </c>
      <c r="F196" s="276" t="str">
        <f t="shared" si="61"/>
        <v> </v>
      </c>
      <c r="G196" s="276" t="str">
        <f t="shared" si="61"/>
        <v> </v>
      </c>
      <c r="H196" s="276" t="str">
        <f t="shared" si="61"/>
        <v> </v>
      </c>
      <c r="I196" s="276" t="str">
        <f t="shared" si="61"/>
        <v> </v>
      </c>
      <c r="J196" s="276" t="str">
        <f t="shared" si="61"/>
        <v> </v>
      </c>
      <c r="K196" s="276" t="str">
        <f t="shared" si="61"/>
        <v> </v>
      </c>
      <c r="L196" s="276" t="str">
        <f t="shared" si="61"/>
        <v> </v>
      </c>
      <c r="M196" s="276" t="str">
        <f t="shared" si="61"/>
        <v> </v>
      </c>
      <c r="N196" s="276" t="str">
        <f t="shared" si="61"/>
        <v> </v>
      </c>
      <c r="O196" s="276" t="str">
        <f t="shared" si="61"/>
        <v> </v>
      </c>
      <c r="P196" s="276" t="str">
        <f t="shared" si="61"/>
        <v> </v>
      </c>
      <c r="Q196" s="277" t="str">
        <f t="shared" si="61"/>
        <v> </v>
      </c>
    </row>
    <row r="197" spans="2:17" ht="12.75">
      <c r="B197" s="29" t="s">
        <v>355</v>
      </c>
      <c r="C197" s="286" t="s">
        <v>311</v>
      </c>
      <c r="D197" s="287" t="s">
        <v>307</v>
      </c>
      <c r="E197" s="288" t="str">
        <f>IF(E$128&lt;&gt;0,E86/E$128," ")</f>
        <v> </v>
      </c>
      <c r="F197" s="288" t="str">
        <f aca="true" t="shared" si="62" ref="F197:Q197">IF(F$128&lt;&gt;0,F86/F$128," ")</f>
        <v> </v>
      </c>
      <c r="G197" s="288" t="str">
        <f t="shared" si="62"/>
        <v> </v>
      </c>
      <c r="H197" s="288" t="str">
        <f t="shared" si="62"/>
        <v> </v>
      </c>
      <c r="I197" s="288" t="str">
        <f t="shared" si="62"/>
        <v> </v>
      </c>
      <c r="J197" s="288" t="str">
        <f t="shared" si="62"/>
        <v> </v>
      </c>
      <c r="K197" s="288" t="str">
        <f t="shared" si="62"/>
        <v> </v>
      </c>
      <c r="L197" s="288" t="str">
        <f t="shared" si="62"/>
        <v> </v>
      </c>
      <c r="M197" s="288" t="str">
        <f t="shared" si="62"/>
        <v> </v>
      </c>
      <c r="N197" s="288" t="str">
        <f t="shared" si="62"/>
        <v> </v>
      </c>
      <c r="O197" s="288" t="str">
        <f t="shared" si="62"/>
        <v> </v>
      </c>
      <c r="P197" s="288" t="str">
        <f t="shared" si="62"/>
        <v> </v>
      </c>
      <c r="Q197" s="289" t="str">
        <f t="shared" si="62"/>
        <v> </v>
      </c>
    </row>
    <row r="198" spans="2:17" ht="12.75">
      <c r="B198" s="29" t="s">
        <v>295</v>
      </c>
      <c r="C198" s="278" t="s">
        <v>296</v>
      </c>
      <c r="D198" s="290"/>
      <c r="E198" s="291"/>
      <c r="F198" s="291"/>
      <c r="G198" s="291"/>
      <c r="H198" s="291"/>
      <c r="I198" s="291"/>
      <c r="J198" s="291"/>
      <c r="K198" s="291"/>
      <c r="L198" s="291"/>
      <c r="M198" s="291"/>
      <c r="N198" s="291"/>
      <c r="O198" s="291"/>
      <c r="P198" s="291"/>
      <c r="Q198" s="292"/>
    </row>
    <row r="199" spans="2:17" ht="12.75">
      <c r="B199" s="293" t="s">
        <v>356</v>
      </c>
      <c r="C199" s="269" t="s">
        <v>306</v>
      </c>
      <c r="D199" s="270" t="s">
        <v>307</v>
      </c>
      <c r="E199" s="271" t="str">
        <f>IF(E$130&lt;&gt;0,E88/E$130," ")</f>
        <v> </v>
      </c>
      <c r="F199" s="271" t="str">
        <f aca="true" t="shared" si="63" ref="F199:Q200">IF(F$130&lt;&gt;0,F88/F$130," ")</f>
        <v> </v>
      </c>
      <c r="G199" s="271" t="str">
        <f t="shared" si="63"/>
        <v> </v>
      </c>
      <c r="H199" s="271" t="str">
        <f t="shared" si="63"/>
        <v> </v>
      </c>
      <c r="I199" s="271" t="str">
        <f t="shared" si="63"/>
        <v> </v>
      </c>
      <c r="J199" s="271" t="str">
        <f t="shared" si="63"/>
        <v> </v>
      </c>
      <c r="K199" s="271" t="str">
        <f t="shared" si="63"/>
        <v> </v>
      </c>
      <c r="L199" s="271" t="str">
        <f t="shared" si="63"/>
        <v> </v>
      </c>
      <c r="M199" s="271" t="str">
        <f t="shared" si="63"/>
        <v> </v>
      </c>
      <c r="N199" s="271" t="str">
        <f t="shared" si="63"/>
        <v> </v>
      </c>
      <c r="O199" s="271" t="str">
        <f t="shared" si="63"/>
        <v> </v>
      </c>
      <c r="P199" s="271" t="str">
        <f t="shared" si="63"/>
        <v> </v>
      </c>
      <c r="Q199" s="272" t="str">
        <f t="shared" si="63"/>
        <v> </v>
      </c>
    </row>
    <row r="200" spans="2:17" ht="12.75">
      <c r="B200" s="294" t="s">
        <v>357</v>
      </c>
      <c r="C200" s="274" t="s">
        <v>314</v>
      </c>
      <c r="D200" s="275" t="s">
        <v>307</v>
      </c>
      <c r="E200" s="276" t="str">
        <f>IF(E$130&lt;&gt;0,E89/E$130," ")</f>
        <v> </v>
      </c>
      <c r="F200" s="276" t="str">
        <f t="shared" si="63"/>
        <v> </v>
      </c>
      <c r="G200" s="276" t="str">
        <f t="shared" si="63"/>
        <v> </v>
      </c>
      <c r="H200" s="276" t="str">
        <f t="shared" si="63"/>
        <v> </v>
      </c>
      <c r="I200" s="276" t="str">
        <f t="shared" si="63"/>
        <v> </v>
      </c>
      <c r="J200" s="276" t="str">
        <f t="shared" si="63"/>
        <v> </v>
      </c>
      <c r="K200" s="276" t="str">
        <f t="shared" si="63"/>
        <v> </v>
      </c>
      <c r="L200" s="276" t="str">
        <f t="shared" si="63"/>
        <v> </v>
      </c>
      <c r="M200" s="276" t="str">
        <f t="shared" si="63"/>
        <v> </v>
      </c>
      <c r="N200" s="276" t="str">
        <f t="shared" si="63"/>
        <v> </v>
      </c>
      <c r="O200" s="276" t="str">
        <f t="shared" si="63"/>
        <v> </v>
      </c>
      <c r="P200" s="276" t="str">
        <f t="shared" si="63"/>
        <v> </v>
      </c>
      <c r="Q200" s="277" t="str">
        <f t="shared" si="63"/>
        <v> </v>
      </c>
    </row>
    <row r="201" spans="2:17" ht="13.5" thickBot="1">
      <c r="B201" s="295" t="s">
        <v>358</v>
      </c>
      <c r="C201" s="296" t="s">
        <v>311</v>
      </c>
      <c r="D201" s="297" t="s">
        <v>307</v>
      </c>
      <c r="E201" s="298" t="str">
        <f>IF(E$130&lt;&gt;0,E91/E$130," ")</f>
        <v> </v>
      </c>
      <c r="F201" s="298" t="str">
        <f aca="true" t="shared" si="64" ref="F201:Q201">IF(F$130&lt;&gt;0,F91/F$130," ")</f>
        <v> </v>
      </c>
      <c r="G201" s="298" t="str">
        <f t="shared" si="64"/>
        <v> </v>
      </c>
      <c r="H201" s="298" t="str">
        <f t="shared" si="64"/>
        <v> </v>
      </c>
      <c r="I201" s="298" t="str">
        <f t="shared" si="64"/>
        <v> </v>
      </c>
      <c r="J201" s="298" t="str">
        <f t="shared" si="64"/>
        <v> </v>
      </c>
      <c r="K201" s="298" t="str">
        <f t="shared" si="64"/>
        <v> </v>
      </c>
      <c r="L201" s="298" t="str">
        <f t="shared" si="64"/>
        <v> </v>
      </c>
      <c r="M201" s="298" t="str">
        <f t="shared" si="64"/>
        <v> </v>
      </c>
      <c r="N201" s="298" t="str">
        <f t="shared" si="64"/>
        <v> </v>
      </c>
      <c r="O201" s="298" t="str">
        <f t="shared" si="64"/>
        <v> </v>
      </c>
      <c r="P201" s="298" t="str">
        <f t="shared" si="64"/>
        <v> </v>
      </c>
      <c r="Q201" s="299" t="str">
        <f t="shared" si="64"/>
        <v> </v>
      </c>
    </row>
    <row r="202" ht="13.5" thickTop="1"/>
  </sheetData>
  <sheetProtection/>
  <mergeCells count="15">
    <mergeCell ref="B7:Q7"/>
    <mergeCell ref="B10:B11"/>
    <mergeCell ref="C10:C11"/>
    <mergeCell ref="D10:D11"/>
    <mergeCell ref="E10:Q10"/>
    <mergeCell ref="B94:Q94"/>
    <mergeCell ref="B97:B98"/>
    <mergeCell ref="C97:C98"/>
    <mergeCell ref="D97:D98"/>
    <mergeCell ref="E97:Q97"/>
    <mergeCell ref="B133:Q133"/>
    <mergeCell ref="B136:B137"/>
    <mergeCell ref="C136:C137"/>
    <mergeCell ref="D136:D137"/>
    <mergeCell ref="E136:Q136"/>
  </mergeCells>
  <printOptions horizontalCentered="1"/>
  <pageMargins left="0.31496062992125984" right="0.1968503937007874" top="0.2362204724409449" bottom="0.35433070866141736" header="0.15748031496062992" footer="0.15748031496062992"/>
  <pageSetup fitToHeight="2" horizontalDpi="600" verticalDpi="600" orientation="portrait" paperSize="9" scale="58" r:id="rId1"/>
  <headerFooter alignWithMargins="0">
    <oddFooter>&amp;CСтрана &amp;P од &amp;N</oddFooter>
  </headerFooter>
  <rowBreaks count="1" manualBreakCount="1">
    <brk id="92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157"/>
  <sheetViews>
    <sheetView showGridLines="0" zoomScale="85" zoomScaleNormal="8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2.7109375" style="206" customWidth="1"/>
    <col min="2" max="2" width="6.7109375" style="207" customWidth="1"/>
    <col min="3" max="3" width="37.140625" style="206" bestFit="1" customWidth="1"/>
    <col min="4" max="4" width="8.8515625" style="206" customWidth="1"/>
    <col min="5" max="16" width="8.7109375" style="206" customWidth="1"/>
    <col min="17" max="17" width="12.7109375" style="206" customWidth="1"/>
    <col min="18" max="18" width="2.28125" style="206" customWidth="1"/>
    <col min="19" max="16384" width="9.140625" style="206" customWidth="1"/>
  </cols>
  <sheetData>
    <row r="1" spans="1:4" ht="13.5" customHeight="1">
      <c r="A1" s="192" t="s">
        <v>14</v>
      </c>
      <c r="B1" s="193"/>
      <c r="C1" s="192"/>
      <c r="D1" s="195"/>
    </row>
    <row r="2" spans="1:4" ht="13.5" customHeight="1">
      <c r="A2" s="192"/>
      <c r="B2" s="193"/>
      <c r="C2" s="192"/>
      <c r="D2" s="195"/>
    </row>
    <row r="3" spans="1:4" ht="13.5" customHeight="1">
      <c r="A3" s="171"/>
      <c r="B3" s="11" t="str">
        <f>+CONCATENATE('Poc.strana'!$A$22," ",'Poc.strana'!$C$22)</f>
        <v>Назив енергетског субјекта: </v>
      </c>
      <c r="C3" s="171"/>
      <c r="D3" s="195"/>
    </row>
    <row r="4" spans="1:4" ht="13.5" customHeight="1">
      <c r="A4" s="171"/>
      <c r="B4" s="11" t="str">
        <f>+CONCATENATE('Poc.strana'!$A$35," ",'Poc.strana'!$C$35)</f>
        <v>Датум обраде: </v>
      </c>
      <c r="C4" s="171"/>
      <c r="D4" s="195"/>
    </row>
    <row r="5" ht="13.5" customHeight="1"/>
    <row r="6" ht="13.5" customHeight="1"/>
    <row r="7" spans="2:17" ht="13.5" customHeight="1">
      <c r="B7" s="447" t="str">
        <f>CONCATENATE("Табела ЕТE-6-4.1 ПРИХОД ОД ПРОДАЈЕ ЕЛЕКТРИЧНЕ ЕНЕРГИЈЕ КРАЈЊИМ КУПЦИМА НА РЕЗЕРВНОМ СНАБДЕВАЊУУ",)</f>
        <v>Табела ЕТE-6-4.1 ПРИХОД ОД ПРОДАЈЕ ЕЛЕКТРИЧНЕ ЕНЕРГИЈЕ КРАЈЊИМ КУПЦИМА НА РЕЗЕРВНОМ СНАБДЕВАЊУУ</v>
      </c>
      <c r="C7" s="447"/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447"/>
      <c r="Q7" s="447"/>
    </row>
    <row r="8" spans="3:8" ht="13.5" customHeight="1">
      <c r="C8" s="208"/>
      <c r="D8" s="208"/>
      <c r="E8" s="209"/>
      <c r="F8" s="210"/>
      <c r="G8" s="210"/>
      <c r="H8" s="210"/>
    </row>
    <row r="9" spans="2:17" ht="13.5" customHeight="1" thickBot="1">
      <c r="B9" s="300"/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0"/>
      <c r="N9" s="300"/>
      <c r="O9" s="300"/>
      <c r="P9" s="300"/>
      <c r="Q9" s="300"/>
    </row>
    <row r="10" spans="2:17" ht="13.5" customHeight="1" thickTop="1">
      <c r="B10" s="439" t="s">
        <v>36</v>
      </c>
      <c r="C10" s="441" t="s">
        <v>194</v>
      </c>
      <c r="D10" s="443" t="s">
        <v>195</v>
      </c>
      <c r="E10" s="445" t="s">
        <v>196</v>
      </c>
      <c r="F10" s="445"/>
      <c r="G10" s="445"/>
      <c r="H10" s="445"/>
      <c r="I10" s="445"/>
      <c r="J10" s="445"/>
      <c r="K10" s="445"/>
      <c r="L10" s="445"/>
      <c r="M10" s="445"/>
      <c r="N10" s="445"/>
      <c r="O10" s="445"/>
      <c r="P10" s="445"/>
      <c r="Q10" s="446"/>
    </row>
    <row r="11" spans="2:17" ht="13.5" customHeight="1">
      <c r="B11" s="440"/>
      <c r="C11" s="442"/>
      <c r="D11" s="444"/>
      <c r="E11" s="212" t="s">
        <v>197</v>
      </c>
      <c r="F11" s="212" t="s">
        <v>198</v>
      </c>
      <c r="G11" s="212" t="s">
        <v>199</v>
      </c>
      <c r="H11" s="212" t="s">
        <v>200</v>
      </c>
      <c r="I11" s="212" t="s">
        <v>201</v>
      </c>
      <c r="J11" s="212" t="s">
        <v>202</v>
      </c>
      <c r="K11" s="213" t="s">
        <v>203</v>
      </c>
      <c r="L11" s="213" t="s">
        <v>204</v>
      </c>
      <c r="M11" s="213" t="s">
        <v>205</v>
      </c>
      <c r="N11" s="213" t="s">
        <v>206</v>
      </c>
      <c r="O11" s="213" t="s">
        <v>207</v>
      </c>
      <c r="P11" s="213" t="s">
        <v>208</v>
      </c>
      <c r="Q11" s="214" t="s">
        <v>209</v>
      </c>
    </row>
    <row r="12" spans="2:17" ht="13.5" customHeight="1">
      <c r="B12" s="301" t="s">
        <v>210</v>
      </c>
      <c r="C12" s="216" t="s">
        <v>42</v>
      </c>
      <c r="D12" s="217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9"/>
    </row>
    <row r="13" spans="2:17" ht="13.5" customHeight="1">
      <c r="B13" s="302" t="s">
        <v>29</v>
      </c>
      <c r="C13" s="221" t="s">
        <v>211</v>
      </c>
      <c r="D13" s="222" t="s">
        <v>212</v>
      </c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4">
        <f>SUM(E13:P13)</f>
        <v>0</v>
      </c>
    </row>
    <row r="14" spans="2:17" ht="13.5" customHeight="1">
      <c r="B14" s="303" t="s">
        <v>213</v>
      </c>
      <c r="C14" s="304" t="s">
        <v>214</v>
      </c>
      <c r="D14" s="226" t="s">
        <v>212</v>
      </c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8">
        <f>SUM(E14:P14)</f>
        <v>0</v>
      </c>
    </row>
    <row r="15" spans="2:17" ht="13.5" customHeight="1">
      <c r="B15" s="303" t="s">
        <v>215</v>
      </c>
      <c r="C15" s="304" t="s">
        <v>216</v>
      </c>
      <c r="D15" s="226" t="s">
        <v>212</v>
      </c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8">
        <f>SUM(E15:P15)</f>
        <v>0</v>
      </c>
    </row>
    <row r="16" spans="2:17" ht="13.5" customHeight="1">
      <c r="B16" s="305" t="s">
        <v>217</v>
      </c>
      <c r="C16" s="230" t="s">
        <v>218</v>
      </c>
      <c r="D16" s="231" t="s">
        <v>212</v>
      </c>
      <c r="E16" s="232">
        <f>+E13-E14-E15</f>
        <v>0</v>
      </c>
      <c r="F16" s="232">
        <f aca="true" t="shared" si="0" ref="F16:P16">+F13-F14-F15</f>
        <v>0</v>
      </c>
      <c r="G16" s="232">
        <f t="shared" si="0"/>
        <v>0</v>
      </c>
      <c r="H16" s="232">
        <f t="shared" si="0"/>
        <v>0</v>
      </c>
      <c r="I16" s="232">
        <f t="shared" si="0"/>
        <v>0</v>
      </c>
      <c r="J16" s="232">
        <f t="shared" si="0"/>
        <v>0</v>
      </c>
      <c r="K16" s="232">
        <f t="shared" si="0"/>
        <v>0</v>
      </c>
      <c r="L16" s="232">
        <f t="shared" si="0"/>
        <v>0</v>
      </c>
      <c r="M16" s="232">
        <f t="shared" si="0"/>
        <v>0</v>
      </c>
      <c r="N16" s="232">
        <f t="shared" si="0"/>
        <v>0</v>
      </c>
      <c r="O16" s="232">
        <f t="shared" si="0"/>
        <v>0</v>
      </c>
      <c r="P16" s="232">
        <f t="shared" si="0"/>
        <v>0</v>
      </c>
      <c r="Q16" s="233">
        <f>SUM(E16:P16)</f>
        <v>0</v>
      </c>
    </row>
    <row r="17" spans="2:17" ht="13.5" customHeight="1">
      <c r="B17" s="301" t="s">
        <v>219</v>
      </c>
      <c r="C17" s="216" t="s">
        <v>43</v>
      </c>
      <c r="D17" s="217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9"/>
    </row>
    <row r="18" spans="2:17" ht="13.5" customHeight="1">
      <c r="B18" s="302" t="s">
        <v>33</v>
      </c>
      <c r="C18" s="221" t="s">
        <v>211</v>
      </c>
      <c r="D18" s="222" t="s">
        <v>212</v>
      </c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4">
        <f>SUM(E18:P18)</f>
        <v>0</v>
      </c>
    </row>
    <row r="19" spans="2:17" ht="13.5" customHeight="1">
      <c r="B19" s="303" t="s">
        <v>220</v>
      </c>
      <c r="C19" s="304" t="s">
        <v>221</v>
      </c>
      <c r="D19" s="226" t="s">
        <v>212</v>
      </c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8">
        <f>SUM(E19:P19)</f>
        <v>0</v>
      </c>
    </row>
    <row r="20" spans="2:17" ht="13.5" customHeight="1">
      <c r="B20" s="303" t="s">
        <v>222</v>
      </c>
      <c r="C20" s="304" t="s">
        <v>216</v>
      </c>
      <c r="D20" s="226" t="s">
        <v>212</v>
      </c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8">
        <f>SUM(E20:P20)</f>
        <v>0</v>
      </c>
    </row>
    <row r="21" spans="2:17" ht="13.5" customHeight="1">
      <c r="B21" s="305" t="s">
        <v>223</v>
      </c>
      <c r="C21" s="230" t="s">
        <v>218</v>
      </c>
      <c r="D21" s="231" t="s">
        <v>212</v>
      </c>
      <c r="E21" s="232">
        <f aca="true" t="shared" si="1" ref="E21:P21">+E18-E19-E20</f>
        <v>0</v>
      </c>
      <c r="F21" s="232">
        <f t="shared" si="1"/>
        <v>0</v>
      </c>
      <c r="G21" s="232">
        <f t="shared" si="1"/>
        <v>0</v>
      </c>
      <c r="H21" s="232">
        <f t="shared" si="1"/>
        <v>0</v>
      </c>
      <c r="I21" s="232">
        <f t="shared" si="1"/>
        <v>0</v>
      </c>
      <c r="J21" s="232">
        <f t="shared" si="1"/>
        <v>0</v>
      </c>
      <c r="K21" s="232">
        <f t="shared" si="1"/>
        <v>0</v>
      </c>
      <c r="L21" s="232">
        <f t="shared" si="1"/>
        <v>0</v>
      </c>
      <c r="M21" s="232">
        <f t="shared" si="1"/>
        <v>0</v>
      </c>
      <c r="N21" s="232">
        <f t="shared" si="1"/>
        <v>0</v>
      </c>
      <c r="O21" s="232">
        <f t="shared" si="1"/>
        <v>0</v>
      </c>
      <c r="P21" s="232">
        <f t="shared" si="1"/>
        <v>0</v>
      </c>
      <c r="Q21" s="233">
        <f>SUM(E21:P21)</f>
        <v>0</v>
      </c>
    </row>
    <row r="22" spans="2:17" ht="13.5" customHeight="1">
      <c r="B22" s="267" t="s">
        <v>224</v>
      </c>
      <c r="C22" s="216" t="s">
        <v>225</v>
      </c>
      <c r="D22" s="217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9"/>
    </row>
    <row r="23" spans="2:17" ht="13.5" customHeight="1">
      <c r="B23" s="302" t="s">
        <v>87</v>
      </c>
      <c r="C23" s="221" t="s">
        <v>211</v>
      </c>
      <c r="D23" s="222" t="s">
        <v>212</v>
      </c>
      <c r="E23" s="235">
        <f>+E28+E33</f>
        <v>0</v>
      </c>
      <c r="F23" s="235">
        <f aca="true" t="shared" si="2" ref="F23:P23">+F28+F33</f>
        <v>0</v>
      </c>
      <c r="G23" s="235">
        <f t="shared" si="2"/>
        <v>0</v>
      </c>
      <c r="H23" s="235">
        <f t="shared" si="2"/>
        <v>0</v>
      </c>
      <c r="I23" s="235">
        <f t="shared" si="2"/>
        <v>0</v>
      </c>
      <c r="J23" s="235">
        <f t="shared" si="2"/>
        <v>0</v>
      </c>
      <c r="K23" s="235">
        <f t="shared" si="2"/>
        <v>0</v>
      </c>
      <c r="L23" s="235">
        <f t="shared" si="2"/>
        <v>0</v>
      </c>
      <c r="M23" s="235">
        <f t="shared" si="2"/>
        <v>0</v>
      </c>
      <c r="N23" s="235">
        <f t="shared" si="2"/>
        <v>0</v>
      </c>
      <c r="O23" s="235">
        <f t="shared" si="2"/>
        <v>0</v>
      </c>
      <c r="P23" s="235">
        <f t="shared" si="2"/>
        <v>0</v>
      </c>
      <c r="Q23" s="224">
        <f>SUM(E23:P23)</f>
        <v>0</v>
      </c>
    </row>
    <row r="24" spans="2:17" ht="13.5" customHeight="1">
      <c r="B24" s="303" t="s">
        <v>226</v>
      </c>
      <c r="C24" s="304" t="s">
        <v>221</v>
      </c>
      <c r="D24" s="226" t="s">
        <v>212</v>
      </c>
      <c r="E24" s="236">
        <f aca="true" t="shared" si="3" ref="E24:P25">+E29+E34</f>
        <v>0</v>
      </c>
      <c r="F24" s="236">
        <f t="shared" si="3"/>
        <v>0</v>
      </c>
      <c r="G24" s="236">
        <f t="shared" si="3"/>
        <v>0</v>
      </c>
      <c r="H24" s="236">
        <f t="shared" si="3"/>
        <v>0</v>
      </c>
      <c r="I24" s="236">
        <f t="shared" si="3"/>
        <v>0</v>
      </c>
      <c r="J24" s="236">
        <f t="shared" si="3"/>
        <v>0</v>
      </c>
      <c r="K24" s="236">
        <f t="shared" si="3"/>
        <v>0</v>
      </c>
      <c r="L24" s="236">
        <f t="shared" si="3"/>
        <v>0</v>
      </c>
      <c r="M24" s="236">
        <f t="shared" si="3"/>
        <v>0</v>
      </c>
      <c r="N24" s="236">
        <f t="shared" si="3"/>
        <v>0</v>
      </c>
      <c r="O24" s="236">
        <f t="shared" si="3"/>
        <v>0</v>
      </c>
      <c r="P24" s="236">
        <f t="shared" si="3"/>
        <v>0</v>
      </c>
      <c r="Q24" s="228">
        <f>SUM(E24:P24)</f>
        <v>0</v>
      </c>
    </row>
    <row r="25" spans="2:17" ht="13.5" customHeight="1">
      <c r="B25" s="303" t="s">
        <v>227</v>
      </c>
      <c r="C25" s="304" t="s">
        <v>216</v>
      </c>
      <c r="D25" s="226" t="s">
        <v>212</v>
      </c>
      <c r="E25" s="236">
        <f t="shared" si="3"/>
        <v>0</v>
      </c>
      <c r="F25" s="236">
        <f t="shared" si="3"/>
        <v>0</v>
      </c>
      <c r="G25" s="236">
        <f t="shared" si="3"/>
        <v>0</v>
      </c>
      <c r="H25" s="236">
        <f t="shared" si="3"/>
        <v>0</v>
      </c>
      <c r="I25" s="236">
        <f t="shared" si="3"/>
        <v>0</v>
      </c>
      <c r="J25" s="236">
        <f t="shared" si="3"/>
        <v>0</v>
      </c>
      <c r="K25" s="236">
        <f t="shared" si="3"/>
        <v>0</v>
      </c>
      <c r="L25" s="236">
        <f t="shared" si="3"/>
        <v>0</v>
      </c>
      <c r="M25" s="236">
        <f t="shared" si="3"/>
        <v>0</v>
      </c>
      <c r="N25" s="236">
        <f t="shared" si="3"/>
        <v>0</v>
      </c>
      <c r="O25" s="236">
        <f t="shared" si="3"/>
        <v>0</v>
      </c>
      <c r="P25" s="236">
        <f t="shared" si="3"/>
        <v>0</v>
      </c>
      <c r="Q25" s="228">
        <f>SUM(E25:P25)</f>
        <v>0</v>
      </c>
    </row>
    <row r="26" spans="2:17" ht="13.5" customHeight="1">
      <c r="B26" s="305" t="s">
        <v>228</v>
      </c>
      <c r="C26" s="230" t="s">
        <v>218</v>
      </c>
      <c r="D26" s="231" t="s">
        <v>212</v>
      </c>
      <c r="E26" s="232">
        <f aca="true" t="shared" si="4" ref="E26:P26">+E23-E24-E25</f>
        <v>0</v>
      </c>
      <c r="F26" s="232">
        <f t="shared" si="4"/>
        <v>0</v>
      </c>
      <c r="G26" s="232">
        <f t="shared" si="4"/>
        <v>0</v>
      </c>
      <c r="H26" s="232">
        <f t="shared" si="4"/>
        <v>0</v>
      </c>
      <c r="I26" s="232">
        <f t="shared" si="4"/>
        <v>0</v>
      </c>
      <c r="J26" s="232">
        <f t="shared" si="4"/>
        <v>0</v>
      </c>
      <c r="K26" s="232">
        <f t="shared" si="4"/>
        <v>0</v>
      </c>
      <c r="L26" s="232">
        <f t="shared" si="4"/>
        <v>0</v>
      </c>
      <c r="M26" s="232">
        <f t="shared" si="4"/>
        <v>0</v>
      </c>
      <c r="N26" s="232">
        <f t="shared" si="4"/>
        <v>0</v>
      </c>
      <c r="O26" s="232">
        <f t="shared" si="4"/>
        <v>0</v>
      </c>
      <c r="P26" s="232">
        <f t="shared" si="4"/>
        <v>0</v>
      </c>
      <c r="Q26" s="233">
        <f>SUM(E26:P26)</f>
        <v>0</v>
      </c>
    </row>
    <row r="27" spans="2:17" ht="13.5" customHeight="1">
      <c r="B27" s="306" t="s">
        <v>229</v>
      </c>
      <c r="C27" s="221" t="s">
        <v>44</v>
      </c>
      <c r="D27" s="217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9"/>
    </row>
    <row r="28" spans="2:17" ht="13.5" customHeight="1">
      <c r="B28" s="302" t="s">
        <v>230</v>
      </c>
      <c r="C28" s="221" t="s">
        <v>211</v>
      </c>
      <c r="D28" s="222" t="s">
        <v>212</v>
      </c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4">
        <f>SUM(E28:P28)</f>
        <v>0</v>
      </c>
    </row>
    <row r="29" spans="2:17" ht="13.5" customHeight="1">
      <c r="B29" s="303" t="s">
        <v>231</v>
      </c>
      <c r="C29" s="304" t="s">
        <v>221</v>
      </c>
      <c r="D29" s="226" t="s">
        <v>212</v>
      </c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8">
        <f>SUM(E29:P29)</f>
        <v>0</v>
      </c>
    </row>
    <row r="30" spans="2:17" ht="13.5" customHeight="1">
      <c r="B30" s="303" t="s">
        <v>232</v>
      </c>
      <c r="C30" s="304" t="s">
        <v>216</v>
      </c>
      <c r="D30" s="226" t="s">
        <v>212</v>
      </c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8">
        <f>SUM(E30:P30)</f>
        <v>0</v>
      </c>
    </row>
    <row r="31" spans="2:17" ht="13.5" customHeight="1">
      <c r="B31" s="305" t="s">
        <v>233</v>
      </c>
      <c r="C31" s="230" t="s">
        <v>218</v>
      </c>
      <c r="D31" s="231" t="s">
        <v>212</v>
      </c>
      <c r="E31" s="232">
        <f aca="true" t="shared" si="5" ref="E31:P31">+E28-E29-E30</f>
        <v>0</v>
      </c>
      <c r="F31" s="232">
        <f t="shared" si="5"/>
        <v>0</v>
      </c>
      <c r="G31" s="232">
        <f t="shared" si="5"/>
        <v>0</v>
      </c>
      <c r="H31" s="232">
        <f t="shared" si="5"/>
        <v>0</v>
      </c>
      <c r="I31" s="232">
        <f t="shared" si="5"/>
        <v>0</v>
      </c>
      <c r="J31" s="232">
        <f t="shared" si="5"/>
        <v>0</v>
      </c>
      <c r="K31" s="232">
        <f t="shared" si="5"/>
        <v>0</v>
      </c>
      <c r="L31" s="232">
        <f t="shared" si="5"/>
        <v>0</v>
      </c>
      <c r="M31" s="232">
        <f t="shared" si="5"/>
        <v>0</v>
      </c>
      <c r="N31" s="232">
        <f t="shared" si="5"/>
        <v>0</v>
      </c>
      <c r="O31" s="232">
        <f t="shared" si="5"/>
        <v>0</v>
      </c>
      <c r="P31" s="232">
        <f t="shared" si="5"/>
        <v>0</v>
      </c>
      <c r="Q31" s="233">
        <f>SUM(E31:P31)</f>
        <v>0</v>
      </c>
    </row>
    <row r="32" spans="2:17" ht="13.5" customHeight="1">
      <c r="B32" s="307" t="s">
        <v>234</v>
      </c>
      <c r="C32" s="239" t="s">
        <v>45</v>
      </c>
      <c r="D32" s="217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9"/>
    </row>
    <row r="33" spans="2:17" ht="13.5" customHeight="1">
      <c r="B33" s="302" t="s">
        <v>235</v>
      </c>
      <c r="C33" s="221" t="s">
        <v>211</v>
      </c>
      <c r="D33" s="222" t="s">
        <v>212</v>
      </c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4">
        <f>SUM(E33:P33)</f>
        <v>0</v>
      </c>
    </row>
    <row r="34" spans="2:17" ht="13.5" customHeight="1">
      <c r="B34" s="303" t="s">
        <v>236</v>
      </c>
      <c r="C34" s="304" t="s">
        <v>221</v>
      </c>
      <c r="D34" s="226" t="s">
        <v>212</v>
      </c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8">
        <f>SUM(E34:P34)</f>
        <v>0</v>
      </c>
    </row>
    <row r="35" spans="2:17" ht="13.5" customHeight="1">
      <c r="B35" s="303" t="s">
        <v>237</v>
      </c>
      <c r="C35" s="304" t="s">
        <v>216</v>
      </c>
      <c r="D35" s="226" t="s">
        <v>212</v>
      </c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8">
        <f>SUM(E35:P35)</f>
        <v>0</v>
      </c>
    </row>
    <row r="36" spans="2:17" ht="13.5" customHeight="1">
      <c r="B36" s="305" t="s">
        <v>238</v>
      </c>
      <c r="C36" s="230" t="s">
        <v>218</v>
      </c>
      <c r="D36" s="231" t="s">
        <v>212</v>
      </c>
      <c r="E36" s="232">
        <f aca="true" t="shared" si="6" ref="E36:P36">+E33-E34-E35</f>
        <v>0</v>
      </c>
      <c r="F36" s="232">
        <f t="shared" si="6"/>
        <v>0</v>
      </c>
      <c r="G36" s="232">
        <f t="shared" si="6"/>
        <v>0</v>
      </c>
      <c r="H36" s="232">
        <f t="shared" si="6"/>
        <v>0</v>
      </c>
      <c r="I36" s="232">
        <f t="shared" si="6"/>
        <v>0</v>
      </c>
      <c r="J36" s="232">
        <f t="shared" si="6"/>
        <v>0</v>
      </c>
      <c r="K36" s="232">
        <f t="shared" si="6"/>
        <v>0</v>
      </c>
      <c r="L36" s="232">
        <f t="shared" si="6"/>
        <v>0</v>
      </c>
      <c r="M36" s="232">
        <f t="shared" si="6"/>
        <v>0</v>
      </c>
      <c r="N36" s="232">
        <f t="shared" si="6"/>
        <v>0</v>
      </c>
      <c r="O36" s="232">
        <f t="shared" si="6"/>
        <v>0</v>
      </c>
      <c r="P36" s="232">
        <f t="shared" si="6"/>
        <v>0</v>
      </c>
      <c r="Q36" s="233">
        <f>SUM(E36:P36)</f>
        <v>0</v>
      </c>
    </row>
    <row r="37" spans="2:17" ht="13.5" customHeight="1">
      <c r="B37" s="267" t="s">
        <v>239</v>
      </c>
      <c r="C37" s="216" t="s">
        <v>46</v>
      </c>
      <c r="D37" s="217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9"/>
    </row>
    <row r="38" spans="2:17" ht="13.5" customHeight="1">
      <c r="B38" s="302" t="s">
        <v>241</v>
      </c>
      <c r="C38" s="221" t="s">
        <v>211</v>
      </c>
      <c r="D38" s="222" t="s">
        <v>212</v>
      </c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4">
        <f>SUM(E38:P38)</f>
        <v>0</v>
      </c>
    </row>
    <row r="39" spans="2:17" ht="13.5" customHeight="1">
      <c r="B39" s="308" t="s">
        <v>242</v>
      </c>
      <c r="C39" s="304" t="s">
        <v>221</v>
      </c>
      <c r="D39" s="226" t="s">
        <v>212</v>
      </c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8">
        <f>SUM(E39:P39)</f>
        <v>0</v>
      </c>
    </row>
    <row r="40" spans="2:17" ht="13.5" customHeight="1">
      <c r="B40" s="307" t="s">
        <v>243</v>
      </c>
      <c r="C40" s="304" t="s">
        <v>216</v>
      </c>
      <c r="D40" s="226" t="s">
        <v>212</v>
      </c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8">
        <f>SUM(E40:P40)</f>
        <v>0</v>
      </c>
    </row>
    <row r="41" spans="2:17" ht="13.5" customHeight="1">
      <c r="B41" s="307" t="s">
        <v>244</v>
      </c>
      <c r="C41" s="230" t="s">
        <v>218</v>
      </c>
      <c r="D41" s="231" t="s">
        <v>212</v>
      </c>
      <c r="E41" s="232">
        <f aca="true" t="shared" si="7" ref="E41:P41">+E38-E39-E40</f>
        <v>0</v>
      </c>
      <c r="F41" s="232">
        <f t="shared" si="7"/>
        <v>0</v>
      </c>
      <c r="G41" s="232">
        <f t="shared" si="7"/>
        <v>0</v>
      </c>
      <c r="H41" s="232">
        <f t="shared" si="7"/>
        <v>0</v>
      </c>
      <c r="I41" s="232">
        <f t="shared" si="7"/>
        <v>0</v>
      </c>
      <c r="J41" s="232">
        <f t="shared" si="7"/>
        <v>0</v>
      </c>
      <c r="K41" s="232">
        <f t="shared" si="7"/>
        <v>0</v>
      </c>
      <c r="L41" s="232">
        <f t="shared" si="7"/>
        <v>0</v>
      </c>
      <c r="M41" s="232">
        <f t="shared" si="7"/>
        <v>0</v>
      </c>
      <c r="N41" s="232">
        <f t="shared" si="7"/>
        <v>0</v>
      </c>
      <c r="O41" s="232">
        <f t="shared" si="7"/>
        <v>0</v>
      </c>
      <c r="P41" s="232">
        <f t="shared" si="7"/>
        <v>0</v>
      </c>
      <c r="Q41" s="233">
        <f>SUM(E41:P41)</f>
        <v>0</v>
      </c>
    </row>
    <row r="42" spans="2:17" ht="13.5" customHeight="1">
      <c r="B42" s="267" t="s">
        <v>257</v>
      </c>
      <c r="C42" s="216" t="s">
        <v>258</v>
      </c>
      <c r="D42" s="217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9"/>
    </row>
    <row r="43" spans="2:17" ht="13.5" customHeight="1">
      <c r="B43" s="302" t="s">
        <v>259</v>
      </c>
      <c r="C43" s="221" t="s">
        <v>211</v>
      </c>
      <c r="D43" s="222" t="s">
        <v>212</v>
      </c>
      <c r="E43" s="235">
        <f>+E48+E53</f>
        <v>0</v>
      </c>
      <c r="F43" s="235">
        <f aca="true" t="shared" si="8" ref="F43:P43">+F48+F53</f>
        <v>0</v>
      </c>
      <c r="G43" s="235">
        <f t="shared" si="8"/>
        <v>0</v>
      </c>
      <c r="H43" s="235">
        <f t="shared" si="8"/>
        <v>0</v>
      </c>
      <c r="I43" s="235">
        <f t="shared" si="8"/>
        <v>0</v>
      </c>
      <c r="J43" s="235">
        <f t="shared" si="8"/>
        <v>0</v>
      </c>
      <c r="K43" s="235">
        <f t="shared" si="8"/>
        <v>0</v>
      </c>
      <c r="L43" s="235">
        <f t="shared" si="8"/>
        <v>0</v>
      </c>
      <c r="M43" s="235">
        <f t="shared" si="8"/>
        <v>0</v>
      </c>
      <c r="N43" s="235">
        <f t="shared" si="8"/>
        <v>0</v>
      </c>
      <c r="O43" s="235">
        <f t="shared" si="8"/>
        <v>0</v>
      </c>
      <c r="P43" s="235">
        <f t="shared" si="8"/>
        <v>0</v>
      </c>
      <c r="Q43" s="224">
        <f>SUM(E43:P43)</f>
        <v>0</v>
      </c>
    </row>
    <row r="44" spans="2:17" ht="13.5" customHeight="1">
      <c r="B44" s="303" t="s">
        <v>260</v>
      </c>
      <c r="C44" s="304" t="s">
        <v>221</v>
      </c>
      <c r="D44" s="226" t="s">
        <v>212</v>
      </c>
      <c r="E44" s="236">
        <f aca="true" t="shared" si="9" ref="E44:P45">+E49+E54</f>
        <v>0</v>
      </c>
      <c r="F44" s="236">
        <f t="shared" si="9"/>
        <v>0</v>
      </c>
      <c r="G44" s="236">
        <f t="shared" si="9"/>
        <v>0</v>
      </c>
      <c r="H44" s="236">
        <f t="shared" si="9"/>
        <v>0</v>
      </c>
      <c r="I44" s="236">
        <f t="shared" si="9"/>
        <v>0</v>
      </c>
      <c r="J44" s="236">
        <f t="shared" si="9"/>
        <v>0</v>
      </c>
      <c r="K44" s="236">
        <f t="shared" si="9"/>
        <v>0</v>
      </c>
      <c r="L44" s="236">
        <f t="shared" si="9"/>
        <v>0</v>
      </c>
      <c r="M44" s="236">
        <f t="shared" si="9"/>
        <v>0</v>
      </c>
      <c r="N44" s="236">
        <f t="shared" si="9"/>
        <v>0</v>
      </c>
      <c r="O44" s="236">
        <f t="shared" si="9"/>
        <v>0</v>
      </c>
      <c r="P44" s="236">
        <f t="shared" si="9"/>
        <v>0</v>
      </c>
      <c r="Q44" s="228">
        <f>SUM(E44:P44)</f>
        <v>0</v>
      </c>
    </row>
    <row r="45" spans="2:17" ht="13.5" customHeight="1">
      <c r="B45" s="303" t="s">
        <v>261</v>
      </c>
      <c r="C45" s="304" t="s">
        <v>216</v>
      </c>
      <c r="D45" s="226" t="s">
        <v>212</v>
      </c>
      <c r="E45" s="236">
        <f t="shared" si="9"/>
        <v>0</v>
      </c>
      <c r="F45" s="236">
        <f t="shared" si="9"/>
        <v>0</v>
      </c>
      <c r="G45" s="236">
        <f t="shared" si="9"/>
        <v>0</v>
      </c>
      <c r="H45" s="236">
        <f t="shared" si="9"/>
        <v>0</v>
      </c>
      <c r="I45" s="236">
        <f t="shared" si="9"/>
        <v>0</v>
      </c>
      <c r="J45" s="236">
        <f t="shared" si="9"/>
        <v>0</v>
      </c>
      <c r="K45" s="236">
        <f t="shared" si="9"/>
        <v>0</v>
      </c>
      <c r="L45" s="236">
        <f t="shared" si="9"/>
        <v>0</v>
      </c>
      <c r="M45" s="236">
        <f t="shared" si="9"/>
        <v>0</v>
      </c>
      <c r="N45" s="236">
        <f t="shared" si="9"/>
        <v>0</v>
      </c>
      <c r="O45" s="236">
        <f t="shared" si="9"/>
        <v>0</v>
      </c>
      <c r="P45" s="236">
        <f t="shared" si="9"/>
        <v>0</v>
      </c>
      <c r="Q45" s="228">
        <f>SUM(E45:P45)</f>
        <v>0</v>
      </c>
    </row>
    <row r="46" spans="2:17" ht="13.5" customHeight="1">
      <c r="B46" s="305" t="s">
        <v>262</v>
      </c>
      <c r="C46" s="230" t="s">
        <v>218</v>
      </c>
      <c r="D46" s="231" t="s">
        <v>212</v>
      </c>
      <c r="E46" s="232">
        <f aca="true" t="shared" si="10" ref="E46:P46">+E43-E44-E45</f>
        <v>0</v>
      </c>
      <c r="F46" s="232">
        <f t="shared" si="10"/>
        <v>0</v>
      </c>
      <c r="G46" s="232">
        <f t="shared" si="10"/>
        <v>0</v>
      </c>
      <c r="H46" s="232">
        <f t="shared" si="10"/>
        <v>0</v>
      </c>
      <c r="I46" s="232">
        <f t="shared" si="10"/>
        <v>0</v>
      </c>
      <c r="J46" s="232">
        <f t="shared" si="10"/>
        <v>0</v>
      </c>
      <c r="K46" s="232">
        <f t="shared" si="10"/>
        <v>0</v>
      </c>
      <c r="L46" s="232">
        <f t="shared" si="10"/>
        <v>0</v>
      </c>
      <c r="M46" s="232">
        <f t="shared" si="10"/>
        <v>0</v>
      </c>
      <c r="N46" s="232">
        <f t="shared" si="10"/>
        <v>0</v>
      </c>
      <c r="O46" s="232">
        <f t="shared" si="10"/>
        <v>0</v>
      </c>
      <c r="P46" s="232">
        <f t="shared" si="10"/>
        <v>0</v>
      </c>
      <c r="Q46" s="233">
        <f>SUM(E46:P46)</f>
        <v>0</v>
      </c>
    </row>
    <row r="47" spans="2:17" ht="13.5" customHeight="1">
      <c r="B47" s="308" t="s">
        <v>263</v>
      </c>
      <c r="C47" s="241" t="s">
        <v>47</v>
      </c>
      <c r="D47" s="217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9"/>
    </row>
    <row r="48" spans="2:17" ht="13.5" customHeight="1">
      <c r="B48" s="302" t="s">
        <v>265</v>
      </c>
      <c r="C48" s="221" t="s">
        <v>211</v>
      </c>
      <c r="D48" s="222" t="s">
        <v>212</v>
      </c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4">
        <f>SUM(E48:P48)</f>
        <v>0</v>
      </c>
    </row>
    <row r="49" spans="2:17" ht="13.5" customHeight="1">
      <c r="B49" s="303" t="s">
        <v>266</v>
      </c>
      <c r="C49" s="304" t="s">
        <v>221</v>
      </c>
      <c r="D49" s="226" t="s">
        <v>212</v>
      </c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8">
        <f>SUM(E49:P49)</f>
        <v>0</v>
      </c>
    </row>
    <row r="50" spans="2:17" ht="13.5" customHeight="1">
      <c r="B50" s="303" t="s">
        <v>267</v>
      </c>
      <c r="C50" s="304" t="s">
        <v>216</v>
      </c>
      <c r="D50" s="226" t="s">
        <v>212</v>
      </c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8">
        <f>SUM(E50:P50)</f>
        <v>0</v>
      </c>
    </row>
    <row r="51" spans="2:17" ht="13.5" customHeight="1">
      <c r="B51" s="305" t="s">
        <v>268</v>
      </c>
      <c r="C51" s="230" t="s">
        <v>218</v>
      </c>
      <c r="D51" s="231" t="s">
        <v>212</v>
      </c>
      <c r="E51" s="232">
        <f aca="true" t="shared" si="11" ref="E51:P51">+E48-E49-E50</f>
        <v>0</v>
      </c>
      <c r="F51" s="232">
        <f t="shared" si="11"/>
        <v>0</v>
      </c>
      <c r="G51" s="232">
        <f t="shared" si="11"/>
        <v>0</v>
      </c>
      <c r="H51" s="232">
        <f t="shared" si="11"/>
        <v>0</v>
      </c>
      <c r="I51" s="232">
        <f t="shared" si="11"/>
        <v>0</v>
      </c>
      <c r="J51" s="232">
        <f t="shared" si="11"/>
        <v>0</v>
      </c>
      <c r="K51" s="232">
        <f t="shared" si="11"/>
        <v>0</v>
      </c>
      <c r="L51" s="232">
        <f t="shared" si="11"/>
        <v>0</v>
      </c>
      <c r="M51" s="232">
        <f t="shared" si="11"/>
        <v>0</v>
      </c>
      <c r="N51" s="232">
        <f t="shared" si="11"/>
        <v>0</v>
      </c>
      <c r="O51" s="232">
        <f t="shared" si="11"/>
        <v>0</v>
      </c>
      <c r="P51" s="232">
        <f t="shared" si="11"/>
        <v>0</v>
      </c>
      <c r="Q51" s="233">
        <f>SUM(E51:P51)</f>
        <v>0</v>
      </c>
    </row>
    <row r="52" spans="2:17" ht="13.5" customHeight="1">
      <c r="B52" s="303" t="s">
        <v>279</v>
      </c>
      <c r="C52" s="239" t="s">
        <v>48</v>
      </c>
      <c r="D52" s="217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9"/>
    </row>
    <row r="53" spans="2:17" ht="13.5" customHeight="1">
      <c r="B53" s="302" t="s">
        <v>280</v>
      </c>
      <c r="C53" s="221" t="s">
        <v>211</v>
      </c>
      <c r="D53" s="222" t="s">
        <v>212</v>
      </c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4">
        <f>SUM(E53:P53)</f>
        <v>0</v>
      </c>
    </row>
    <row r="54" spans="2:17" ht="13.5" customHeight="1">
      <c r="B54" s="303" t="s">
        <v>281</v>
      </c>
      <c r="C54" s="304" t="s">
        <v>221</v>
      </c>
      <c r="D54" s="226" t="s">
        <v>212</v>
      </c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8">
        <f>SUM(E54:P54)</f>
        <v>0</v>
      </c>
    </row>
    <row r="55" spans="2:17" ht="13.5" customHeight="1">
      <c r="B55" s="303" t="s">
        <v>282</v>
      </c>
      <c r="C55" s="304" t="s">
        <v>216</v>
      </c>
      <c r="D55" s="226" t="s">
        <v>212</v>
      </c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8">
        <f>SUM(E55:P55)</f>
        <v>0</v>
      </c>
    </row>
    <row r="56" spans="2:17" ht="13.5" customHeight="1">
      <c r="B56" s="305" t="s">
        <v>283</v>
      </c>
      <c r="C56" s="230" t="s">
        <v>218</v>
      </c>
      <c r="D56" s="231" t="s">
        <v>212</v>
      </c>
      <c r="E56" s="232">
        <f aca="true" t="shared" si="12" ref="E56:P56">+E53-E54-E55</f>
        <v>0</v>
      </c>
      <c r="F56" s="232">
        <f t="shared" si="12"/>
        <v>0</v>
      </c>
      <c r="G56" s="232">
        <f t="shared" si="12"/>
        <v>0</v>
      </c>
      <c r="H56" s="232">
        <f t="shared" si="12"/>
        <v>0</v>
      </c>
      <c r="I56" s="232">
        <f t="shared" si="12"/>
        <v>0</v>
      </c>
      <c r="J56" s="232">
        <f t="shared" si="12"/>
        <v>0</v>
      </c>
      <c r="K56" s="232">
        <f t="shared" si="12"/>
        <v>0</v>
      </c>
      <c r="L56" s="232">
        <f t="shared" si="12"/>
        <v>0</v>
      </c>
      <c r="M56" s="232">
        <f t="shared" si="12"/>
        <v>0</v>
      </c>
      <c r="N56" s="232">
        <f t="shared" si="12"/>
        <v>0</v>
      </c>
      <c r="O56" s="232">
        <f t="shared" si="12"/>
        <v>0</v>
      </c>
      <c r="P56" s="232">
        <f t="shared" si="12"/>
        <v>0</v>
      </c>
      <c r="Q56" s="233">
        <f>SUM(E56:P56)</f>
        <v>0</v>
      </c>
    </row>
    <row r="57" spans="2:17" ht="13.5" customHeight="1">
      <c r="B57" s="301" t="s">
        <v>284</v>
      </c>
      <c r="C57" s="216" t="s">
        <v>49</v>
      </c>
      <c r="D57" s="217"/>
      <c r="E57" s="218"/>
      <c r="F57" s="218"/>
      <c r="G57" s="218"/>
      <c r="H57" s="218"/>
      <c r="I57" s="218"/>
      <c r="J57" s="218"/>
      <c r="K57" s="218"/>
      <c r="L57" s="218"/>
      <c r="M57" s="218"/>
      <c r="N57" s="218"/>
      <c r="O57" s="218"/>
      <c r="P57" s="218"/>
      <c r="Q57" s="219"/>
    </row>
    <row r="58" spans="2:17" ht="13.5" customHeight="1">
      <c r="B58" s="302" t="s">
        <v>285</v>
      </c>
      <c r="C58" s="221" t="s">
        <v>211</v>
      </c>
      <c r="D58" s="222" t="s">
        <v>212</v>
      </c>
      <c r="E58" s="223"/>
      <c r="F58" s="223"/>
      <c r="G58" s="223"/>
      <c r="H58" s="223"/>
      <c r="I58" s="223"/>
      <c r="J58" s="223"/>
      <c r="K58" s="223"/>
      <c r="L58" s="223"/>
      <c r="M58" s="223"/>
      <c r="N58" s="223"/>
      <c r="O58" s="223"/>
      <c r="P58" s="223"/>
      <c r="Q58" s="224">
        <f>SUM(E58:P58)</f>
        <v>0</v>
      </c>
    </row>
    <row r="59" spans="2:17" ht="13.5" customHeight="1">
      <c r="B59" s="308" t="s">
        <v>286</v>
      </c>
      <c r="C59" s="304" t="s">
        <v>221</v>
      </c>
      <c r="D59" s="226" t="s">
        <v>212</v>
      </c>
      <c r="E59" s="227"/>
      <c r="F59" s="227"/>
      <c r="G59" s="227"/>
      <c r="H59" s="227"/>
      <c r="I59" s="227"/>
      <c r="J59" s="227"/>
      <c r="K59" s="227"/>
      <c r="L59" s="227"/>
      <c r="M59" s="227"/>
      <c r="N59" s="227"/>
      <c r="O59" s="227"/>
      <c r="P59" s="227"/>
      <c r="Q59" s="228">
        <f>SUM(E59:P59)</f>
        <v>0</v>
      </c>
    </row>
    <row r="60" spans="2:17" ht="13.5" customHeight="1">
      <c r="B60" s="307" t="s">
        <v>287</v>
      </c>
      <c r="C60" s="304" t="s">
        <v>216</v>
      </c>
      <c r="D60" s="226" t="s">
        <v>212</v>
      </c>
      <c r="E60" s="227"/>
      <c r="F60" s="227"/>
      <c r="G60" s="227"/>
      <c r="H60" s="227"/>
      <c r="I60" s="227"/>
      <c r="J60" s="227"/>
      <c r="K60" s="227"/>
      <c r="L60" s="227"/>
      <c r="M60" s="227"/>
      <c r="N60" s="227"/>
      <c r="O60" s="227"/>
      <c r="P60" s="227"/>
      <c r="Q60" s="228">
        <f>SUM(E60:P60)</f>
        <v>0</v>
      </c>
    </row>
    <row r="61" spans="2:17" ht="13.5" customHeight="1">
      <c r="B61" s="259" t="s">
        <v>288</v>
      </c>
      <c r="C61" s="230" t="s">
        <v>218</v>
      </c>
      <c r="D61" s="231" t="s">
        <v>212</v>
      </c>
      <c r="E61" s="232">
        <f aca="true" t="shared" si="13" ref="E61:P61">+E58-E59-E60</f>
        <v>0</v>
      </c>
      <c r="F61" s="232">
        <f t="shared" si="13"/>
        <v>0</v>
      </c>
      <c r="G61" s="232">
        <f t="shared" si="13"/>
        <v>0</v>
      </c>
      <c r="H61" s="232">
        <f t="shared" si="13"/>
        <v>0</v>
      </c>
      <c r="I61" s="232">
        <f t="shared" si="13"/>
        <v>0</v>
      </c>
      <c r="J61" s="232">
        <f t="shared" si="13"/>
        <v>0</v>
      </c>
      <c r="K61" s="232">
        <f t="shared" si="13"/>
        <v>0</v>
      </c>
      <c r="L61" s="232">
        <f t="shared" si="13"/>
        <v>0</v>
      </c>
      <c r="M61" s="232">
        <f t="shared" si="13"/>
        <v>0</v>
      </c>
      <c r="N61" s="232">
        <f t="shared" si="13"/>
        <v>0</v>
      </c>
      <c r="O61" s="232">
        <f t="shared" si="13"/>
        <v>0</v>
      </c>
      <c r="P61" s="232">
        <f t="shared" si="13"/>
        <v>0</v>
      </c>
      <c r="Q61" s="233">
        <f>SUM(E61:P61)</f>
        <v>0</v>
      </c>
    </row>
    <row r="62" spans="2:17" ht="13.5" customHeight="1">
      <c r="B62" s="301" t="s">
        <v>289</v>
      </c>
      <c r="C62" s="243" t="s">
        <v>290</v>
      </c>
      <c r="D62" s="217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9"/>
    </row>
    <row r="63" spans="2:17" ht="13.5" customHeight="1">
      <c r="B63" s="302" t="s">
        <v>291</v>
      </c>
      <c r="C63" s="221" t="s">
        <v>211</v>
      </c>
      <c r="D63" s="222" t="s">
        <v>212</v>
      </c>
      <c r="E63" s="235">
        <f>+E18+E23+E38+E43+E58</f>
        <v>0</v>
      </c>
      <c r="F63" s="235">
        <f aca="true" t="shared" si="14" ref="F63:P63">+F18+F23+F38+F43+F58</f>
        <v>0</v>
      </c>
      <c r="G63" s="235">
        <f t="shared" si="14"/>
        <v>0</v>
      </c>
      <c r="H63" s="235">
        <f t="shared" si="14"/>
        <v>0</v>
      </c>
      <c r="I63" s="235">
        <f t="shared" si="14"/>
        <v>0</v>
      </c>
      <c r="J63" s="235">
        <f t="shared" si="14"/>
        <v>0</v>
      </c>
      <c r="K63" s="235">
        <f t="shared" si="14"/>
        <v>0</v>
      </c>
      <c r="L63" s="235">
        <f t="shared" si="14"/>
        <v>0</v>
      </c>
      <c r="M63" s="235">
        <f t="shared" si="14"/>
        <v>0</v>
      </c>
      <c r="N63" s="235">
        <f t="shared" si="14"/>
        <v>0</v>
      </c>
      <c r="O63" s="235">
        <f t="shared" si="14"/>
        <v>0</v>
      </c>
      <c r="P63" s="235">
        <f t="shared" si="14"/>
        <v>0</v>
      </c>
      <c r="Q63" s="224">
        <f>SUM(E63:P63)</f>
        <v>0</v>
      </c>
    </row>
    <row r="64" spans="2:17" ht="13.5" customHeight="1">
      <c r="B64" s="308" t="s">
        <v>292</v>
      </c>
      <c r="C64" s="304" t="s">
        <v>221</v>
      </c>
      <c r="D64" s="226" t="s">
        <v>212</v>
      </c>
      <c r="E64" s="236">
        <f aca="true" t="shared" si="15" ref="E64:P66">+E19+E24+E39+E44+E59</f>
        <v>0</v>
      </c>
      <c r="F64" s="236">
        <f t="shared" si="15"/>
        <v>0</v>
      </c>
      <c r="G64" s="236">
        <f t="shared" si="15"/>
        <v>0</v>
      </c>
      <c r="H64" s="236">
        <f t="shared" si="15"/>
        <v>0</v>
      </c>
      <c r="I64" s="236">
        <f t="shared" si="15"/>
        <v>0</v>
      </c>
      <c r="J64" s="236">
        <f t="shared" si="15"/>
        <v>0</v>
      </c>
      <c r="K64" s="236">
        <f t="shared" si="15"/>
        <v>0</v>
      </c>
      <c r="L64" s="236">
        <f t="shared" si="15"/>
        <v>0</v>
      </c>
      <c r="M64" s="236">
        <f t="shared" si="15"/>
        <v>0</v>
      </c>
      <c r="N64" s="236">
        <f t="shared" si="15"/>
        <v>0</v>
      </c>
      <c r="O64" s="236">
        <f t="shared" si="15"/>
        <v>0</v>
      </c>
      <c r="P64" s="236">
        <f t="shared" si="15"/>
        <v>0</v>
      </c>
      <c r="Q64" s="228">
        <f>SUM(E64:P64)</f>
        <v>0</v>
      </c>
    </row>
    <row r="65" spans="2:17" ht="13.5" customHeight="1">
      <c r="B65" s="307" t="s">
        <v>293</v>
      </c>
      <c r="C65" s="304" t="s">
        <v>216</v>
      </c>
      <c r="D65" s="226" t="s">
        <v>212</v>
      </c>
      <c r="E65" s="236">
        <f t="shared" si="15"/>
        <v>0</v>
      </c>
      <c r="F65" s="236">
        <f t="shared" si="15"/>
        <v>0</v>
      </c>
      <c r="G65" s="236">
        <f t="shared" si="15"/>
        <v>0</v>
      </c>
      <c r="H65" s="236">
        <f t="shared" si="15"/>
        <v>0</v>
      </c>
      <c r="I65" s="236">
        <f t="shared" si="15"/>
        <v>0</v>
      </c>
      <c r="J65" s="236">
        <f t="shared" si="15"/>
        <v>0</v>
      </c>
      <c r="K65" s="236">
        <f t="shared" si="15"/>
        <v>0</v>
      </c>
      <c r="L65" s="236">
        <f t="shared" si="15"/>
        <v>0</v>
      </c>
      <c r="M65" s="236">
        <f t="shared" si="15"/>
        <v>0</v>
      </c>
      <c r="N65" s="236">
        <f t="shared" si="15"/>
        <v>0</v>
      </c>
      <c r="O65" s="236">
        <f t="shared" si="15"/>
        <v>0</v>
      </c>
      <c r="P65" s="236">
        <f t="shared" si="15"/>
        <v>0</v>
      </c>
      <c r="Q65" s="228">
        <f>SUM(E65:P65)</f>
        <v>0</v>
      </c>
    </row>
    <row r="66" spans="2:17" ht="13.5" customHeight="1">
      <c r="B66" s="259" t="s">
        <v>294</v>
      </c>
      <c r="C66" s="244" t="s">
        <v>218</v>
      </c>
      <c r="D66" s="245" t="s">
        <v>212</v>
      </c>
      <c r="E66" s="246">
        <f t="shared" si="15"/>
        <v>0</v>
      </c>
      <c r="F66" s="246">
        <f t="shared" si="15"/>
        <v>0</v>
      </c>
      <c r="G66" s="246">
        <f t="shared" si="15"/>
        <v>0</v>
      </c>
      <c r="H66" s="246">
        <f t="shared" si="15"/>
        <v>0</v>
      </c>
      <c r="I66" s="246">
        <f t="shared" si="15"/>
        <v>0</v>
      </c>
      <c r="J66" s="246">
        <f t="shared" si="15"/>
        <v>0</v>
      </c>
      <c r="K66" s="246">
        <f t="shared" si="15"/>
        <v>0</v>
      </c>
      <c r="L66" s="246">
        <f t="shared" si="15"/>
        <v>0</v>
      </c>
      <c r="M66" s="246">
        <f t="shared" si="15"/>
        <v>0</v>
      </c>
      <c r="N66" s="246">
        <f t="shared" si="15"/>
        <v>0</v>
      </c>
      <c r="O66" s="246">
        <f t="shared" si="15"/>
        <v>0</v>
      </c>
      <c r="P66" s="246">
        <f t="shared" si="15"/>
        <v>0</v>
      </c>
      <c r="Q66" s="247">
        <f>SUM(E66:P66)</f>
        <v>0</v>
      </c>
    </row>
    <row r="67" spans="2:17" ht="13.5" customHeight="1">
      <c r="B67" s="301" t="s">
        <v>295</v>
      </c>
      <c r="C67" s="248" t="s">
        <v>296</v>
      </c>
      <c r="D67" s="217"/>
      <c r="E67" s="218"/>
      <c r="F67" s="218"/>
      <c r="G67" s="218"/>
      <c r="H67" s="218"/>
      <c r="I67" s="218"/>
      <c r="J67" s="218"/>
      <c r="K67" s="218"/>
      <c r="L67" s="218"/>
      <c r="M67" s="218"/>
      <c r="N67" s="218"/>
      <c r="O67" s="218"/>
      <c r="P67" s="218"/>
      <c r="Q67" s="219"/>
    </row>
    <row r="68" spans="2:17" ht="13.5" customHeight="1">
      <c r="B68" s="302" t="s">
        <v>297</v>
      </c>
      <c r="C68" s="221" t="s">
        <v>211</v>
      </c>
      <c r="D68" s="222" t="s">
        <v>212</v>
      </c>
      <c r="E68" s="235">
        <f>+E13+E63</f>
        <v>0</v>
      </c>
      <c r="F68" s="235">
        <f aca="true" t="shared" si="16" ref="F68:P68">+F13+F63</f>
        <v>0</v>
      </c>
      <c r="G68" s="235">
        <f t="shared" si="16"/>
        <v>0</v>
      </c>
      <c r="H68" s="235">
        <f t="shared" si="16"/>
        <v>0</v>
      </c>
      <c r="I68" s="235">
        <f t="shared" si="16"/>
        <v>0</v>
      </c>
      <c r="J68" s="235">
        <f t="shared" si="16"/>
        <v>0</v>
      </c>
      <c r="K68" s="235">
        <f t="shared" si="16"/>
        <v>0</v>
      </c>
      <c r="L68" s="235">
        <f t="shared" si="16"/>
        <v>0</v>
      </c>
      <c r="M68" s="235">
        <f t="shared" si="16"/>
        <v>0</v>
      </c>
      <c r="N68" s="235">
        <f t="shared" si="16"/>
        <v>0</v>
      </c>
      <c r="O68" s="235">
        <f t="shared" si="16"/>
        <v>0</v>
      </c>
      <c r="P68" s="235">
        <f t="shared" si="16"/>
        <v>0</v>
      </c>
      <c r="Q68" s="224">
        <f>SUM(E68:P68)</f>
        <v>0</v>
      </c>
    </row>
    <row r="69" spans="2:17" ht="13.5" customHeight="1">
      <c r="B69" s="308" t="s">
        <v>298</v>
      </c>
      <c r="C69" s="304" t="s">
        <v>221</v>
      </c>
      <c r="D69" s="226" t="s">
        <v>212</v>
      </c>
      <c r="E69" s="236">
        <f aca="true" t="shared" si="17" ref="E69:P71">+E14+E64</f>
        <v>0</v>
      </c>
      <c r="F69" s="236">
        <f t="shared" si="17"/>
        <v>0</v>
      </c>
      <c r="G69" s="236">
        <f t="shared" si="17"/>
        <v>0</v>
      </c>
      <c r="H69" s="236">
        <f t="shared" si="17"/>
        <v>0</v>
      </c>
      <c r="I69" s="236">
        <f t="shared" si="17"/>
        <v>0</v>
      </c>
      <c r="J69" s="236">
        <f t="shared" si="17"/>
        <v>0</v>
      </c>
      <c r="K69" s="236">
        <f t="shared" si="17"/>
        <v>0</v>
      </c>
      <c r="L69" s="236">
        <f t="shared" si="17"/>
        <v>0</v>
      </c>
      <c r="M69" s="236">
        <f t="shared" si="17"/>
        <v>0</v>
      </c>
      <c r="N69" s="236">
        <f t="shared" si="17"/>
        <v>0</v>
      </c>
      <c r="O69" s="236">
        <f t="shared" si="17"/>
        <v>0</v>
      </c>
      <c r="P69" s="236">
        <f t="shared" si="17"/>
        <v>0</v>
      </c>
      <c r="Q69" s="228">
        <f>SUM(E69:P69)</f>
        <v>0</v>
      </c>
    </row>
    <row r="70" spans="2:17" ht="13.5" customHeight="1">
      <c r="B70" s="307" t="s">
        <v>299</v>
      </c>
      <c r="C70" s="304" t="s">
        <v>216</v>
      </c>
      <c r="D70" s="226" t="s">
        <v>212</v>
      </c>
      <c r="E70" s="236">
        <f t="shared" si="17"/>
        <v>0</v>
      </c>
      <c r="F70" s="236">
        <f t="shared" si="17"/>
        <v>0</v>
      </c>
      <c r="G70" s="236">
        <f t="shared" si="17"/>
        <v>0</v>
      </c>
      <c r="H70" s="236">
        <f t="shared" si="17"/>
        <v>0</v>
      </c>
      <c r="I70" s="236">
        <f t="shared" si="17"/>
        <v>0</v>
      </c>
      <c r="J70" s="236">
        <f t="shared" si="17"/>
        <v>0</v>
      </c>
      <c r="K70" s="236">
        <f t="shared" si="17"/>
        <v>0</v>
      </c>
      <c r="L70" s="236">
        <f t="shared" si="17"/>
        <v>0</v>
      </c>
      <c r="M70" s="236">
        <f t="shared" si="17"/>
        <v>0</v>
      </c>
      <c r="N70" s="236">
        <f t="shared" si="17"/>
        <v>0</v>
      </c>
      <c r="O70" s="236">
        <f t="shared" si="17"/>
        <v>0</v>
      </c>
      <c r="P70" s="236">
        <f t="shared" si="17"/>
        <v>0</v>
      </c>
      <c r="Q70" s="228">
        <f>SUM(E70:P70)</f>
        <v>0</v>
      </c>
    </row>
    <row r="71" spans="2:17" ht="13.5" customHeight="1" thickBot="1">
      <c r="B71" s="309" t="s">
        <v>300</v>
      </c>
      <c r="C71" s="250" t="s">
        <v>218</v>
      </c>
      <c r="D71" s="251" t="s">
        <v>212</v>
      </c>
      <c r="E71" s="252">
        <f t="shared" si="17"/>
        <v>0</v>
      </c>
      <c r="F71" s="252">
        <f t="shared" si="17"/>
        <v>0</v>
      </c>
      <c r="G71" s="252">
        <f t="shared" si="17"/>
        <v>0</v>
      </c>
      <c r="H71" s="252">
        <f t="shared" si="17"/>
        <v>0</v>
      </c>
      <c r="I71" s="252">
        <f t="shared" si="17"/>
        <v>0</v>
      </c>
      <c r="J71" s="252">
        <f t="shared" si="17"/>
        <v>0</v>
      </c>
      <c r="K71" s="252">
        <f t="shared" si="17"/>
        <v>0</v>
      </c>
      <c r="L71" s="252">
        <f t="shared" si="17"/>
        <v>0</v>
      </c>
      <c r="M71" s="252">
        <f t="shared" si="17"/>
        <v>0</v>
      </c>
      <c r="N71" s="252">
        <f t="shared" si="17"/>
        <v>0</v>
      </c>
      <c r="O71" s="252">
        <f t="shared" si="17"/>
        <v>0</v>
      </c>
      <c r="P71" s="252">
        <f t="shared" si="17"/>
        <v>0</v>
      </c>
      <c r="Q71" s="253">
        <f>SUM(E71:P71)</f>
        <v>0</v>
      </c>
    </row>
    <row r="72" spans="2:17" ht="13.5" customHeight="1" thickTop="1">
      <c r="B72" s="310"/>
      <c r="C72" s="255"/>
      <c r="D72" s="256"/>
      <c r="E72" s="257"/>
      <c r="F72" s="257"/>
      <c r="G72" s="257"/>
      <c r="H72" s="257"/>
      <c r="I72" s="257"/>
      <c r="J72" s="257"/>
      <c r="K72" s="257"/>
      <c r="L72" s="257"/>
      <c r="M72" s="257"/>
      <c r="N72" s="257"/>
      <c r="O72" s="257"/>
      <c r="P72" s="257"/>
      <c r="Q72" s="258"/>
    </row>
    <row r="73" ht="13.5" customHeight="1"/>
    <row r="74" spans="2:17" ht="13.5" customHeight="1">
      <c r="B74" s="447" t="str">
        <f>CONCATENATE("Табела EТЕ-6-4.2 ИСПОРУКА ЕЛЕКТРИЧНЕ ЕНЕРГИЈЕ КРАЈЊИМ КУПЦИМА НА РЕЗЕРВНОМ СНАБДЕВАЊУ",)</f>
        <v>Табела EТЕ-6-4.2 ИСПОРУКА ЕЛЕКТРИЧНЕ ЕНЕРГИЈЕ КРАЈЊИМ КУПЦИМА НА РЕЗЕРВНОМ СНАБДЕВАЊУ</v>
      </c>
      <c r="C74" s="447"/>
      <c r="D74" s="447"/>
      <c r="E74" s="447"/>
      <c r="F74" s="447"/>
      <c r="G74" s="447"/>
      <c r="H74" s="447"/>
      <c r="I74" s="447"/>
      <c r="J74" s="447"/>
      <c r="K74" s="447"/>
      <c r="L74" s="447"/>
      <c r="M74" s="447"/>
      <c r="N74" s="447"/>
      <c r="O74" s="447"/>
      <c r="P74" s="447"/>
      <c r="Q74" s="447"/>
    </row>
    <row r="75" spans="3:8" ht="13.5" customHeight="1">
      <c r="C75" s="208"/>
      <c r="D75" s="208"/>
      <c r="E75" s="209"/>
      <c r="F75" s="210"/>
      <c r="G75" s="210"/>
      <c r="H75" s="210"/>
    </row>
    <row r="76" spans="2:17" ht="13.5" customHeight="1" thickBot="1">
      <c r="B76" s="300"/>
      <c r="C76" s="300"/>
      <c r="D76" s="300"/>
      <c r="E76" s="300"/>
      <c r="F76" s="300"/>
      <c r="G76" s="300"/>
      <c r="H76" s="300"/>
      <c r="I76" s="300"/>
      <c r="J76" s="300"/>
      <c r="K76" s="300"/>
      <c r="L76" s="300"/>
      <c r="M76" s="300"/>
      <c r="N76" s="300"/>
      <c r="O76" s="300"/>
      <c r="P76" s="300"/>
      <c r="Q76" s="300"/>
    </row>
    <row r="77" spans="2:17" ht="13.5" customHeight="1" thickTop="1">
      <c r="B77" s="439" t="s">
        <v>36</v>
      </c>
      <c r="C77" s="441" t="s">
        <v>194</v>
      </c>
      <c r="D77" s="443" t="s">
        <v>195</v>
      </c>
      <c r="E77" s="445" t="s">
        <v>301</v>
      </c>
      <c r="F77" s="445"/>
      <c r="G77" s="445"/>
      <c r="H77" s="445"/>
      <c r="I77" s="445"/>
      <c r="J77" s="445"/>
      <c r="K77" s="445"/>
      <c r="L77" s="445"/>
      <c r="M77" s="445"/>
      <c r="N77" s="445"/>
      <c r="O77" s="445"/>
      <c r="P77" s="445"/>
      <c r="Q77" s="446"/>
    </row>
    <row r="78" spans="2:17" ht="13.5" customHeight="1">
      <c r="B78" s="440"/>
      <c r="C78" s="442"/>
      <c r="D78" s="444"/>
      <c r="E78" s="212" t="s">
        <v>197</v>
      </c>
      <c r="F78" s="212" t="s">
        <v>198</v>
      </c>
      <c r="G78" s="212" t="s">
        <v>199</v>
      </c>
      <c r="H78" s="212" t="s">
        <v>200</v>
      </c>
      <c r="I78" s="212" t="s">
        <v>201</v>
      </c>
      <c r="J78" s="212" t="s">
        <v>202</v>
      </c>
      <c r="K78" s="213" t="s">
        <v>203</v>
      </c>
      <c r="L78" s="213" t="s">
        <v>204</v>
      </c>
      <c r="M78" s="213" t="s">
        <v>205</v>
      </c>
      <c r="N78" s="213" t="s">
        <v>206</v>
      </c>
      <c r="O78" s="213" t="s">
        <v>207</v>
      </c>
      <c r="P78" s="213" t="s">
        <v>208</v>
      </c>
      <c r="Q78" s="214" t="s">
        <v>209</v>
      </c>
    </row>
    <row r="79" spans="2:17" ht="12" customHeight="1">
      <c r="B79" s="301" t="s">
        <v>210</v>
      </c>
      <c r="C79" s="216" t="s">
        <v>42</v>
      </c>
      <c r="D79" s="217"/>
      <c r="E79" s="218"/>
      <c r="F79" s="218"/>
      <c r="G79" s="218"/>
      <c r="H79" s="218"/>
      <c r="I79" s="218"/>
      <c r="J79" s="218"/>
      <c r="K79" s="218"/>
      <c r="L79" s="218"/>
      <c r="M79" s="218"/>
      <c r="N79" s="218"/>
      <c r="O79" s="218"/>
      <c r="P79" s="218"/>
      <c r="Q79" s="219"/>
    </row>
    <row r="80" spans="2:17" ht="12.75">
      <c r="B80" s="302" t="s">
        <v>29</v>
      </c>
      <c r="C80" s="221" t="s">
        <v>302</v>
      </c>
      <c r="D80" s="260" t="s">
        <v>303</v>
      </c>
      <c r="E80" s="223"/>
      <c r="F80" s="223"/>
      <c r="G80" s="223"/>
      <c r="H80" s="223"/>
      <c r="I80" s="223"/>
      <c r="J80" s="223"/>
      <c r="K80" s="223"/>
      <c r="L80" s="223"/>
      <c r="M80" s="223"/>
      <c r="N80" s="223"/>
      <c r="O80" s="223"/>
      <c r="P80" s="223"/>
      <c r="Q80" s="224">
        <f>SUM(E80:P80)</f>
        <v>0</v>
      </c>
    </row>
    <row r="81" spans="2:17" ht="12.75">
      <c r="B81" s="301" t="s">
        <v>219</v>
      </c>
      <c r="C81" s="216" t="s">
        <v>43</v>
      </c>
      <c r="D81" s="217"/>
      <c r="E81" s="218"/>
      <c r="F81" s="218"/>
      <c r="G81" s="218"/>
      <c r="H81" s="218"/>
      <c r="I81" s="218"/>
      <c r="J81" s="218"/>
      <c r="K81" s="218"/>
      <c r="L81" s="218"/>
      <c r="M81" s="218"/>
      <c r="N81" s="218"/>
      <c r="O81" s="218"/>
      <c r="P81" s="218"/>
      <c r="Q81" s="219"/>
    </row>
    <row r="82" spans="2:17" ht="12.75">
      <c r="B82" s="302" t="s">
        <v>33</v>
      </c>
      <c r="C82" s="221" t="s">
        <v>302</v>
      </c>
      <c r="D82" s="260" t="s">
        <v>303</v>
      </c>
      <c r="E82" s="223"/>
      <c r="F82" s="223"/>
      <c r="G82" s="223"/>
      <c r="H82" s="223"/>
      <c r="I82" s="223"/>
      <c r="J82" s="223"/>
      <c r="K82" s="223"/>
      <c r="L82" s="223"/>
      <c r="M82" s="223"/>
      <c r="N82" s="223"/>
      <c r="O82" s="223"/>
      <c r="P82" s="223"/>
      <c r="Q82" s="224">
        <f>SUM(E82:P82)</f>
        <v>0</v>
      </c>
    </row>
    <row r="83" spans="2:17" ht="12.75">
      <c r="B83" s="301" t="s">
        <v>224</v>
      </c>
      <c r="C83" s="216" t="s">
        <v>225</v>
      </c>
      <c r="D83" s="217"/>
      <c r="E83" s="218"/>
      <c r="F83" s="218"/>
      <c r="G83" s="218"/>
      <c r="H83" s="218"/>
      <c r="I83" s="218"/>
      <c r="J83" s="218"/>
      <c r="K83" s="218"/>
      <c r="L83" s="218"/>
      <c r="M83" s="218"/>
      <c r="N83" s="218"/>
      <c r="O83" s="218"/>
      <c r="P83" s="218"/>
      <c r="Q83" s="219"/>
    </row>
    <row r="84" spans="2:17" ht="12.75">
      <c r="B84" s="302" t="s">
        <v>87</v>
      </c>
      <c r="C84" s="221" t="s">
        <v>302</v>
      </c>
      <c r="D84" s="260" t="s">
        <v>303</v>
      </c>
      <c r="E84" s="235">
        <f>+E86+E88</f>
        <v>0</v>
      </c>
      <c r="F84" s="235">
        <f aca="true" t="shared" si="18" ref="F84:P84">+F86+F88</f>
        <v>0</v>
      </c>
      <c r="G84" s="235">
        <f t="shared" si="18"/>
        <v>0</v>
      </c>
      <c r="H84" s="235">
        <f t="shared" si="18"/>
        <v>0</v>
      </c>
      <c r="I84" s="235">
        <f t="shared" si="18"/>
        <v>0</v>
      </c>
      <c r="J84" s="235">
        <f t="shared" si="18"/>
        <v>0</v>
      </c>
      <c r="K84" s="235">
        <f t="shared" si="18"/>
        <v>0</v>
      </c>
      <c r="L84" s="235">
        <f t="shared" si="18"/>
        <v>0</v>
      </c>
      <c r="M84" s="235">
        <f t="shared" si="18"/>
        <v>0</v>
      </c>
      <c r="N84" s="235">
        <f t="shared" si="18"/>
        <v>0</v>
      </c>
      <c r="O84" s="235">
        <f t="shared" si="18"/>
        <v>0</v>
      </c>
      <c r="P84" s="235">
        <f t="shared" si="18"/>
        <v>0</v>
      </c>
      <c r="Q84" s="224">
        <f>SUM(E84:P84)</f>
        <v>0</v>
      </c>
    </row>
    <row r="85" spans="2:17" ht="12.75">
      <c r="B85" s="301" t="s">
        <v>229</v>
      </c>
      <c r="C85" s="216" t="s">
        <v>44</v>
      </c>
      <c r="D85" s="217"/>
      <c r="E85" s="218"/>
      <c r="F85" s="218"/>
      <c r="G85" s="218"/>
      <c r="H85" s="218"/>
      <c r="I85" s="218"/>
      <c r="J85" s="218"/>
      <c r="K85" s="218"/>
      <c r="L85" s="218"/>
      <c r="M85" s="218"/>
      <c r="N85" s="218"/>
      <c r="O85" s="218"/>
      <c r="P85" s="218"/>
      <c r="Q85" s="219"/>
    </row>
    <row r="86" spans="2:17" ht="12.75">
      <c r="B86" s="302" t="s">
        <v>230</v>
      </c>
      <c r="C86" s="221" t="s">
        <v>302</v>
      </c>
      <c r="D86" s="260" t="s">
        <v>303</v>
      </c>
      <c r="E86" s="223"/>
      <c r="F86" s="223"/>
      <c r="G86" s="223"/>
      <c r="H86" s="223"/>
      <c r="I86" s="223"/>
      <c r="J86" s="223"/>
      <c r="K86" s="223"/>
      <c r="L86" s="223"/>
      <c r="M86" s="223"/>
      <c r="N86" s="223"/>
      <c r="O86" s="223"/>
      <c r="P86" s="223"/>
      <c r="Q86" s="224">
        <f>SUM(E86:P86)</f>
        <v>0</v>
      </c>
    </row>
    <row r="87" spans="2:17" ht="12.75">
      <c r="B87" s="301" t="s">
        <v>234</v>
      </c>
      <c r="C87" s="216" t="s">
        <v>45</v>
      </c>
      <c r="D87" s="217"/>
      <c r="E87" s="218"/>
      <c r="F87" s="218"/>
      <c r="G87" s="218"/>
      <c r="H87" s="218"/>
      <c r="I87" s="218"/>
      <c r="J87" s="218"/>
      <c r="K87" s="218"/>
      <c r="L87" s="218"/>
      <c r="M87" s="218"/>
      <c r="N87" s="218"/>
      <c r="O87" s="218"/>
      <c r="P87" s="218"/>
      <c r="Q87" s="219"/>
    </row>
    <row r="88" spans="2:17" ht="12.75">
      <c r="B88" s="302" t="s">
        <v>235</v>
      </c>
      <c r="C88" s="221" t="s">
        <v>302</v>
      </c>
      <c r="D88" s="260" t="s">
        <v>303</v>
      </c>
      <c r="E88" s="223"/>
      <c r="F88" s="223"/>
      <c r="G88" s="223"/>
      <c r="H88" s="223"/>
      <c r="I88" s="223"/>
      <c r="J88" s="223"/>
      <c r="K88" s="223"/>
      <c r="L88" s="223"/>
      <c r="M88" s="223"/>
      <c r="N88" s="223"/>
      <c r="O88" s="223"/>
      <c r="P88" s="223"/>
      <c r="Q88" s="224">
        <f>SUM(E88:P88)</f>
        <v>0</v>
      </c>
    </row>
    <row r="89" spans="2:17" ht="12.75">
      <c r="B89" s="301" t="s">
        <v>239</v>
      </c>
      <c r="C89" s="216" t="s">
        <v>46</v>
      </c>
      <c r="D89" s="217"/>
      <c r="E89" s="218"/>
      <c r="F89" s="218"/>
      <c r="G89" s="218"/>
      <c r="H89" s="218"/>
      <c r="I89" s="218"/>
      <c r="J89" s="218"/>
      <c r="K89" s="218"/>
      <c r="L89" s="218"/>
      <c r="M89" s="218"/>
      <c r="N89" s="218"/>
      <c r="O89" s="218"/>
      <c r="P89" s="218"/>
      <c r="Q89" s="219"/>
    </row>
    <row r="90" spans="2:17" ht="12.75">
      <c r="B90" s="302" t="s">
        <v>241</v>
      </c>
      <c r="C90" s="221" t="s">
        <v>302</v>
      </c>
      <c r="D90" s="260" t="s">
        <v>303</v>
      </c>
      <c r="E90" s="223"/>
      <c r="F90" s="223"/>
      <c r="G90" s="223"/>
      <c r="H90" s="223"/>
      <c r="I90" s="223"/>
      <c r="J90" s="223"/>
      <c r="K90" s="223"/>
      <c r="L90" s="223"/>
      <c r="M90" s="223"/>
      <c r="N90" s="223"/>
      <c r="O90" s="223"/>
      <c r="P90" s="223"/>
      <c r="Q90" s="224">
        <f>SUM(E90:P90)</f>
        <v>0</v>
      </c>
    </row>
    <row r="91" spans="2:17" ht="12.75">
      <c r="B91" s="301" t="s">
        <v>257</v>
      </c>
      <c r="C91" s="216" t="s">
        <v>258</v>
      </c>
      <c r="D91" s="217"/>
      <c r="E91" s="218"/>
      <c r="F91" s="218"/>
      <c r="G91" s="218"/>
      <c r="H91" s="218"/>
      <c r="I91" s="218"/>
      <c r="J91" s="218"/>
      <c r="K91" s="218"/>
      <c r="L91" s="218"/>
      <c r="M91" s="218"/>
      <c r="N91" s="218"/>
      <c r="O91" s="218"/>
      <c r="P91" s="218"/>
      <c r="Q91" s="219"/>
    </row>
    <row r="92" spans="2:17" ht="12.75">
      <c r="B92" s="302" t="s">
        <v>259</v>
      </c>
      <c r="C92" s="221" t="s">
        <v>302</v>
      </c>
      <c r="D92" s="260" t="s">
        <v>303</v>
      </c>
      <c r="E92" s="235">
        <f>+E94+E96</f>
        <v>0</v>
      </c>
      <c r="F92" s="235">
        <f aca="true" t="shared" si="19" ref="F92:P92">+F94+F96</f>
        <v>0</v>
      </c>
      <c r="G92" s="235">
        <f t="shared" si="19"/>
        <v>0</v>
      </c>
      <c r="H92" s="235">
        <f t="shared" si="19"/>
        <v>0</v>
      </c>
      <c r="I92" s="235">
        <f t="shared" si="19"/>
        <v>0</v>
      </c>
      <c r="J92" s="235">
        <f t="shared" si="19"/>
        <v>0</v>
      </c>
      <c r="K92" s="235">
        <f t="shared" si="19"/>
        <v>0</v>
      </c>
      <c r="L92" s="235">
        <f t="shared" si="19"/>
        <v>0</v>
      </c>
      <c r="M92" s="235">
        <f t="shared" si="19"/>
        <v>0</v>
      </c>
      <c r="N92" s="235">
        <f t="shared" si="19"/>
        <v>0</v>
      </c>
      <c r="O92" s="235">
        <f t="shared" si="19"/>
        <v>0</v>
      </c>
      <c r="P92" s="235">
        <f t="shared" si="19"/>
        <v>0</v>
      </c>
      <c r="Q92" s="224">
        <f>SUM(E92:P92)</f>
        <v>0</v>
      </c>
    </row>
    <row r="93" spans="2:17" ht="12.75">
      <c r="B93" s="301" t="s">
        <v>263</v>
      </c>
      <c r="C93" s="216" t="s">
        <v>47</v>
      </c>
      <c r="D93" s="217"/>
      <c r="E93" s="218"/>
      <c r="F93" s="218"/>
      <c r="G93" s="218"/>
      <c r="H93" s="218"/>
      <c r="I93" s="218"/>
      <c r="J93" s="218"/>
      <c r="K93" s="218"/>
      <c r="L93" s="218"/>
      <c r="M93" s="218"/>
      <c r="N93" s="218"/>
      <c r="O93" s="218"/>
      <c r="P93" s="218"/>
      <c r="Q93" s="219"/>
    </row>
    <row r="94" spans="2:17" ht="12.75">
      <c r="B94" s="302" t="s">
        <v>265</v>
      </c>
      <c r="C94" s="221" t="s">
        <v>302</v>
      </c>
      <c r="D94" s="260" t="s">
        <v>303</v>
      </c>
      <c r="E94" s="223"/>
      <c r="F94" s="223"/>
      <c r="G94" s="223"/>
      <c r="H94" s="223"/>
      <c r="I94" s="223"/>
      <c r="J94" s="223"/>
      <c r="K94" s="223"/>
      <c r="L94" s="223"/>
      <c r="M94" s="223"/>
      <c r="N94" s="223"/>
      <c r="O94" s="223"/>
      <c r="P94" s="223"/>
      <c r="Q94" s="224">
        <f>SUM(E94:P94)</f>
        <v>0</v>
      </c>
    </row>
    <row r="95" spans="2:17" ht="12.75">
      <c r="B95" s="301" t="s">
        <v>279</v>
      </c>
      <c r="C95" s="216" t="s">
        <v>48</v>
      </c>
      <c r="D95" s="217"/>
      <c r="E95" s="218"/>
      <c r="F95" s="218"/>
      <c r="G95" s="218"/>
      <c r="H95" s="218"/>
      <c r="I95" s="218"/>
      <c r="J95" s="218"/>
      <c r="K95" s="218"/>
      <c r="L95" s="218"/>
      <c r="M95" s="218"/>
      <c r="N95" s="218"/>
      <c r="O95" s="218"/>
      <c r="P95" s="218"/>
      <c r="Q95" s="219"/>
    </row>
    <row r="96" spans="2:17" ht="12.75">
      <c r="B96" s="302" t="s">
        <v>280</v>
      </c>
      <c r="C96" s="221" t="s">
        <v>302</v>
      </c>
      <c r="D96" s="260" t="s">
        <v>303</v>
      </c>
      <c r="E96" s="223"/>
      <c r="F96" s="223"/>
      <c r="G96" s="223"/>
      <c r="H96" s="223"/>
      <c r="I96" s="223"/>
      <c r="J96" s="223"/>
      <c r="K96" s="223"/>
      <c r="L96" s="223"/>
      <c r="M96" s="223"/>
      <c r="N96" s="223"/>
      <c r="O96" s="223"/>
      <c r="P96" s="223"/>
      <c r="Q96" s="224">
        <f>SUM(E96:P96)</f>
        <v>0</v>
      </c>
    </row>
    <row r="97" spans="2:17" ht="12.75">
      <c r="B97" s="301" t="s">
        <v>284</v>
      </c>
      <c r="C97" s="216" t="s">
        <v>49</v>
      </c>
      <c r="D97" s="217"/>
      <c r="E97" s="218"/>
      <c r="F97" s="218"/>
      <c r="G97" s="218"/>
      <c r="H97" s="218"/>
      <c r="I97" s="218"/>
      <c r="J97" s="218"/>
      <c r="K97" s="218"/>
      <c r="L97" s="218"/>
      <c r="M97" s="218"/>
      <c r="N97" s="218"/>
      <c r="O97" s="218"/>
      <c r="P97" s="218"/>
      <c r="Q97" s="219"/>
    </row>
    <row r="98" spans="2:17" ht="12.75">
      <c r="B98" s="302" t="s">
        <v>285</v>
      </c>
      <c r="C98" s="221" t="s">
        <v>302</v>
      </c>
      <c r="D98" s="260" t="s">
        <v>303</v>
      </c>
      <c r="E98" s="223"/>
      <c r="F98" s="223"/>
      <c r="G98" s="223"/>
      <c r="H98" s="223"/>
      <c r="I98" s="223"/>
      <c r="J98" s="223"/>
      <c r="K98" s="223"/>
      <c r="L98" s="223"/>
      <c r="M98" s="223"/>
      <c r="N98" s="223"/>
      <c r="O98" s="223"/>
      <c r="P98" s="223"/>
      <c r="Q98" s="224">
        <f>SUM(E98:P98)</f>
        <v>0</v>
      </c>
    </row>
    <row r="99" spans="2:17" ht="12.75">
      <c r="B99" s="301" t="s">
        <v>289</v>
      </c>
      <c r="C99" s="216" t="s">
        <v>290</v>
      </c>
      <c r="D99" s="217"/>
      <c r="E99" s="218"/>
      <c r="F99" s="218"/>
      <c r="G99" s="218"/>
      <c r="H99" s="218"/>
      <c r="I99" s="218"/>
      <c r="J99" s="218"/>
      <c r="K99" s="218"/>
      <c r="L99" s="218"/>
      <c r="M99" s="218"/>
      <c r="N99" s="218"/>
      <c r="O99" s="218"/>
      <c r="P99" s="218"/>
      <c r="Q99" s="219"/>
    </row>
    <row r="100" spans="2:17" ht="12.75">
      <c r="B100" s="302" t="s">
        <v>291</v>
      </c>
      <c r="C100" s="221" t="s">
        <v>302</v>
      </c>
      <c r="D100" s="260" t="s">
        <v>303</v>
      </c>
      <c r="E100" s="235">
        <f>+E82+E84+E90+E92+E98</f>
        <v>0</v>
      </c>
      <c r="F100" s="235">
        <f aca="true" t="shared" si="20" ref="F100:P100">+F82+F84+F90+F92+F98</f>
        <v>0</v>
      </c>
      <c r="G100" s="235">
        <f t="shared" si="20"/>
        <v>0</v>
      </c>
      <c r="H100" s="235">
        <f t="shared" si="20"/>
        <v>0</v>
      </c>
      <c r="I100" s="235">
        <f t="shared" si="20"/>
        <v>0</v>
      </c>
      <c r="J100" s="235">
        <f t="shared" si="20"/>
        <v>0</v>
      </c>
      <c r="K100" s="235">
        <f t="shared" si="20"/>
        <v>0</v>
      </c>
      <c r="L100" s="235">
        <f t="shared" si="20"/>
        <v>0</v>
      </c>
      <c r="M100" s="235">
        <f t="shared" si="20"/>
        <v>0</v>
      </c>
      <c r="N100" s="235">
        <f t="shared" si="20"/>
        <v>0</v>
      </c>
      <c r="O100" s="235">
        <f t="shared" si="20"/>
        <v>0</v>
      </c>
      <c r="P100" s="235">
        <f t="shared" si="20"/>
        <v>0</v>
      </c>
      <c r="Q100" s="224">
        <f>SUM(E100:P100)</f>
        <v>0</v>
      </c>
    </row>
    <row r="101" spans="2:17" ht="12.75">
      <c r="B101" s="301" t="s">
        <v>295</v>
      </c>
      <c r="C101" s="216" t="s">
        <v>296</v>
      </c>
      <c r="D101" s="217"/>
      <c r="E101" s="261"/>
      <c r="F101" s="261"/>
      <c r="G101" s="261"/>
      <c r="H101" s="261"/>
      <c r="I101" s="261"/>
      <c r="J101" s="261"/>
      <c r="K101" s="261"/>
      <c r="L101" s="261"/>
      <c r="M101" s="261"/>
      <c r="N101" s="261"/>
      <c r="O101" s="261"/>
      <c r="P101" s="261"/>
      <c r="Q101" s="219"/>
    </row>
    <row r="102" spans="2:17" ht="13.5" thickBot="1">
      <c r="B102" s="311" t="s">
        <v>297</v>
      </c>
      <c r="C102" s="263" t="s">
        <v>302</v>
      </c>
      <c r="D102" s="264" t="s">
        <v>303</v>
      </c>
      <c r="E102" s="265">
        <f>+E80+E100</f>
        <v>0</v>
      </c>
      <c r="F102" s="265">
        <f aca="true" t="shared" si="21" ref="F102:P102">+F80+F100</f>
        <v>0</v>
      </c>
      <c r="G102" s="265">
        <f t="shared" si="21"/>
        <v>0</v>
      </c>
      <c r="H102" s="265">
        <f t="shared" si="21"/>
        <v>0</v>
      </c>
      <c r="I102" s="265">
        <f t="shared" si="21"/>
        <v>0</v>
      </c>
      <c r="J102" s="265">
        <f t="shared" si="21"/>
        <v>0</v>
      </c>
      <c r="K102" s="265">
        <f t="shared" si="21"/>
        <v>0</v>
      </c>
      <c r="L102" s="265">
        <f t="shared" si="21"/>
        <v>0</v>
      </c>
      <c r="M102" s="265">
        <f t="shared" si="21"/>
        <v>0</v>
      </c>
      <c r="N102" s="265">
        <f t="shared" si="21"/>
        <v>0</v>
      </c>
      <c r="O102" s="265">
        <f t="shared" si="21"/>
        <v>0</v>
      </c>
      <c r="P102" s="265">
        <f t="shared" si="21"/>
        <v>0</v>
      </c>
      <c r="Q102" s="266">
        <f>SUM(E102:P102)</f>
        <v>0</v>
      </c>
    </row>
    <row r="103" ht="13.5" thickTop="1"/>
    <row r="105" spans="2:17" ht="12.75">
      <c r="B105" s="447" t="str">
        <f>CONCATENATE("Табела ЕТE-6-4.3 ОСТВАРЕНА ЦЕНА ПРОДАТЕ ЕЛЕКТРИЧНЕ ЕНЕРГИЈЕ КРАЈЊИМ КУПЦИМА НА РЕЗЕРВНОМ СНАБДЕВАЊУ",)</f>
        <v>Табела ЕТE-6-4.3 ОСТВАРЕНА ЦЕНА ПРОДАТЕ ЕЛЕКТРИЧНЕ ЕНЕРГИЈЕ КРАЈЊИМ КУПЦИМА НА РЕЗЕРВНОМ СНАБДЕВАЊУ</v>
      </c>
      <c r="C105" s="447"/>
      <c r="D105" s="447"/>
      <c r="E105" s="447"/>
      <c r="F105" s="447"/>
      <c r="G105" s="447"/>
      <c r="H105" s="447"/>
      <c r="I105" s="447"/>
      <c r="J105" s="447"/>
      <c r="K105" s="447"/>
      <c r="L105" s="447"/>
      <c r="M105" s="447"/>
      <c r="N105" s="447"/>
      <c r="O105" s="447"/>
      <c r="P105" s="447"/>
      <c r="Q105" s="447"/>
    </row>
    <row r="107" spans="2:17" ht="13.5" thickBot="1">
      <c r="B107" s="300"/>
      <c r="C107" s="300"/>
      <c r="D107" s="300"/>
      <c r="E107" s="300"/>
      <c r="F107" s="300"/>
      <c r="G107" s="300"/>
      <c r="H107" s="300"/>
      <c r="I107" s="300"/>
      <c r="J107" s="300"/>
      <c r="K107" s="300"/>
      <c r="L107" s="300"/>
      <c r="M107" s="300"/>
      <c r="N107" s="300"/>
      <c r="O107" s="300"/>
      <c r="P107" s="300"/>
      <c r="Q107" s="300"/>
    </row>
    <row r="108" spans="2:17" ht="13.5" thickTop="1">
      <c r="B108" s="448" t="s">
        <v>36</v>
      </c>
      <c r="C108" s="450" t="s">
        <v>194</v>
      </c>
      <c r="D108" s="452" t="s">
        <v>195</v>
      </c>
      <c r="E108" s="445" t="s">
        <v>304</v>
      </c>
      <c r="F108" s="445"/>
      <c r="G108" s="445"/>
      <c r="H108" s="445"/>
      <c r="I108" s="445"/>
      <c r="J108" s="445"/>
      <c r="K108" s="445"/>
      <c r="L108" s="445"/>
      <c r="M108" s="445"/>
      <c r="N108" s="445"/>
      <c r="O108" s="445"/>
      <c r="P108" s="445"/>
      <c r="Q108" s="446"/>
    </row>
    <row r="109" spans="2:17" ht="12.75">
      <c r="B109" s="449"/>
      <c r="C109" s="451"/>
      <c r="D109" s="453"/>
      <c r="E109" s="212" t="s">
        <v>197</v>
      </c>
      <c r="F109" s="212" t="s">
        <v>198</v>
      </c>
      <c r="G109" s="212" t="s">
        <v>199</v>
      </c>
      <c r="H109" s="212" t="s">
        <v>200</v>
      </c>
      <c r="I109" s="212" t="s">
        <v>201</v>
      </c>
      <c r="J109" s="212" t="s">
        <v>202</v>
      </c>
      <c r="K109" s="213" t="s">
        <v>203</v>
      </c>
      <c r="L109" s="213" t="s">
        <v>204</v>
      </c>
      <c r="M109" s="213" t="s">
        <v>205</v>
      </c>
      <c r="N109" s="213" t="s">
        <v>206</v>
      </c>
      <c r="O109" s="213" t="s">
        <v>207</v>
      </c>
      <c r="P109" s="213" t="s">
        <v>208</v>
      </c>
      <c r="Q109" s="214" t="s">
        <v>209</v>
      </c>
    </row>
    <row r="110" spans="2:17" ht="12.75">
      <c r="B110" s="301" t="s">
        <v>210</v>
      </c>
      <c r="C110" s="216" t="s">
        <v>42</v>
      </c>
      <c r="D110" s="217"/>
      <c r="E110" s="218"/>
      <c r="F110" s="218"/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219"/>
    </row>
    <row r="111" spans="2:17" ht="12.75">
      <c r="B111" s="312" t="s">
        <v>305</v>
      </c>
      <c r="C111" s="313" t="s">
        <v>306</v>
      </c>
      <c r="D111" s="314" t="s">
        <v>307</v>
      </c>
      <c r="E111" s="271" t="str">
        <f>IF(E$80&lt;&gt;0,E13/E$80," ")</f>
        <v> </v>
      </c>
      <c r="F111" s="271" t="str">
        <f aca="true" t="shared" si="22" ref="F111:Q112">IF(F$80&lt;&gt;0,F13/F$80," ")</f>
        <v> </v>
      </c>
      <c r="G111" s="271" t="str">
        <f t="shared" si="22"/>
        <v> </v>
      </c>
      <c r="H111" s="271" t="str">
        <f t="shared" si="22"/>
        <v> </v>
      </c>
      <c r="I111" s="271" t="str">
        <f t="shared" si="22"/>
        <v> </v>
      </c>
      <c r="J111" s="271" t="str">
        <f t="shared" si="22"/>
        <v> </v>
      </c>
      <c r="K111" s="271" t="str">
        <f t="shared" si="22"/>
        <v> </v>
      </c>
      <c r="L111" s="271" t="str">
        <f t="shared" si="22"/>
        <v> </v>
      </c>
      <c r="M111" s="271" t="str">
        <f t="shared" si="22"/>
        <v> </v>
      </c>
      <c r="N111" s="271" t="str">
        <f t="shared" si="22"/>
        <v> </v>
      </c>
      <c r="O111" s="271" t="str">
        <f t="shared" si="22"/>
        <v> </v>
      </c>
      <c r="P111" s="271" t="str">
        <f t="shared" si="22"/>
        <v> </v>
      </c>
      <c r="Q111" s="272" t="str">
        <f t="shared" si="22"/>
        <v> </v>
      </c>
    </row>
    <row r="112" spans="2:17" ht="12.75">
      <c r="B112" s="315" t="s">
        <v>308</v>
      </c>
      <c r="C112" s="316" t="s">
        <v>309</v>
      </c>
      <c r="D112" s="317" t="s">
        <v>307</v>
      </c>
      <c r="E112" s="276" t="str">
        <f>IF(E$80&lt;&gt;0,E14/E$80," ")</f>
        <v> </v>
      </c>
      <c r="F112" s="276" t="str">
        <f t="shared" si="22"/>
        <v> </v>
      </c>
      <c r="G112" s="276" t="str">
        <f t="shared" si="22"/>
        <v> </v>
      </c>
      <c r="H112" s="276" t="str">
        <f t="shared" si="22"/>
        <v> </v>
      </c>
      <c r="I112" s="276" t="str">
        <f t="shared" si="22"/>
        <v> </v>
      </c>
      <c r="J112" s="276" t="str">
        <f t="shared" si="22"/>
        <v> </v>
      </c>
      <c r="K112" s="276" t="str">
        <f t="shared" si="22"/>
        <v> </v>
      </c>
      <c r="L112" s="276" t="str">
        <f t="shared" si="22"/>
        <v> </v>
      </c>
      <c r="M112" s="276" t="str">
        <f t="shared" si="22"/>
        <v> </v>
      </c>
      <c r="N112" s="276" t="str">
        <f t="shared" si="22"/>
        <v> </v>
      </c>
      <c r="O112" s="276" t="str">
        <f t="shared" si="22"/>
        <v> </v>
      </c>
      <c r="P112" s="276" t="str">
        <f t="shared" si="22"/>
        <v> </v>
      </c>
      <c r="Q112" s="277" t="str">
        <f t="shared" si="22"/>
        <v> </v>
      </c>
    </row>
    <row r="113" spans="2:17" ht="12.75">
      <c r="B113" s="318" t="s">
        <v>310</v>
      </c>
      <c r="C113" s="278" t="s">
        <v>311</v>
      </c>
      <c r="D113" s="319" t="s">
        <v>307</v>
      </c>
      <c r="E113" s="280" t="str">
        <f>IF(E$80&lt;&gt;0,E16/E$80," ")</f>
        <v> </v>
      </c>
      <c r="F113" s="280" t="str">
        <f aca="true" t="shared" si="23" ref="F113:Q113">IF(F$80&lt;&gt;0,F16/F$80," ")</f>
        <v> </v>
      </c>
      <c r="G113" s="280" t="str">
        <f t="shared" si="23"/>
        <v> </v>
      </c>
      <c r="H113" s="280" t="str">
        <f t="shared" si="23"/>
        <v> </v>
      </c>
      <c r="I113" s="280" t="str">
        <f t="shared" si="23"/>
        <v> </v>
      </c>
      <c r="J113" s="280" t="str">
        <f t="shared" si="23"/>
        <v> </v>
      </c>
      <c r="K113" s="280" t="str">
        <f t="shared" si="23"/>
        <v> </v>
      </c>
      <c r="L113" s="280" t="str">
        <f t="shared" si="23"/>
        <v> </v>
      </c>
      <c r="M113" s="280" t="str">
        <f t="shared" si="23"/>
        <v> </v>
      </c>
      <c r="N113" s="280" t="str">
        <f t="shared" si="23"/>
        <v> </v>
      </c>
      <c r="O113" s="280" t="str">
        <f t="shared" si="23"/>
        <v> </v>
      </c>
      <c r="P113" s="280" t="str">
        <f t="shared" si="23"/>
        <v> </v>
      </c>
      <c r="Q113" s="281" t="str">
        <f t="shared" si="23"/>
        <v> </v>
      </c>
    </row>
    <row r="114" spans="2:17" ht="12.75">
      <c r="B114" s="301" t="s">
        <v>219</v>
      </c>
      <c r="C114" s="216" t="s">
        <v>43</v>
      </c>
      <c r="D114" s="217"/>
      <c r="E114" s="218"/>
      <c r="F114" s="218"/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219"/>
    </row>
    <row r="115" spans="2:17" ht="12.75">
      <c r="B115" s="312" t="s">
        <v>312</v>
      </c>
      <c r="C115" s="313" t="s">
        <v>306</v>
      </c>
      <c r="D115" s="314" t="s">
        <v>307</v>
      </c>
      <c r="E115" s="271" t="str">
        <f>IF(E$82&lt;&gt;0,E18/E$82," ")</f>
        <v> </v>
      </c>
      <c r="F115" s="271" t="str">
        <f aca="true" t="shared" si="24" ref="F115:Q116">IF(F$82&lt;&gt;0,F18/F$82," ")</f>
        <v> </v>
      </c>
      <c r="G115" s="271" t="str">
        <f t="shared" si="24"/>
        <v> </v>
      </c>
      <c r="H115" s="271" t="str">
        <f t="shared" si="24"/>
        <v> </v>
      </c>
      <c r="I115" s="271" t="str">
        <f t="shared" si="24"/>
        <v> </v>
      </c>
      <c r="J115" s="271" t="str">
        <f t="shared" si="24"/>
        <v> </v>
      </c>
      <c r="K115" s="271" t="str">
        <f t="shared" si="24"/>
        <v> </v>
      </c>
      <c r="L115" s="271" t="str">
        <f t="shared" si="24"/>
        <v> </v>
      </c>
      <c r="M115" s="271" t="str">
        <f t="shared" si="24"/>
        <v> </v>
      </c>
      <c r="N115" s="271" t="str">
        <f t="shared" si="24"/>
        <v> </v>
      </c>
      <c r="O115" s="271" t="str">
        <f t="shared" si="24"/>
        <v> </v>
      </c>
      <c r="P115" s="271" t="str">
        <f t="shared" si="24"/>
        <v> </v>
      </c>
      <c r="Q115" s="272" t="str">
        <f t="shared" si="24"/>
        <v> </v>
      </c>
    </row>
    <row r="116" spans="2:17" ht="12.75">
      <c r="B116" s="315" t="s">
        <v>313</v>
      </c>
      <c r="C116" s="316" t="s">
        <v>314</v>
      </c>
      <c r="D116" s="317" t="s">
        <v>307</v>
      </c>
      <c r="E116" s="276" t="str">
        <f>IF(E$82&lt;&gt;0,E19/E$82," ")</f>
        <v> </v>
      </c>
      <c r="F116" s="276" t="str">
        <f t="shared" si="24"/>
        <v> </v>
      </c>
      <c r="G116" s="276" t="str">
        <f t="shared" si="24"/>
        <v> </v>
      </c>
      <c r="H116" s="276" t="str">
        <f t="shared" si="24"/>
        <v> </v>
      </c>
      <c r="I116" s="276" t="str">
        <f t="shared" si="24"/>
        <v> </v>
      </c>
      <c r="J116" s="276" t="str">
        <f t="shared" si="24"/>
        <v> </v>
      </c>
      <c r="K116" s="276" t="str">
        <f t="shared" si="24"/>
        <v> </v>
      </c>
      <c r="L116" s="276" t="str">
        <f t="shared" si="24"/>
        <v> </v>
      </c>
      <c r="M116" s="276" t="str">
        <f t="shared" si="24"/>
        <v> </v>
      </c>
      <c r="N116" s="276" t="str">
        <f t="shared" si="24"/>
        <v> </v>
      </c>
      <c r="O116" s="276" t="str">
        <f t="shared" si="24"/>
        <v> </v>
      </c>
      <c r="P116" s="276" t="str">
        <f t="shared" si="24"/>
        <v> </v>
      </c>
      <c r="Q116" s="277" t="str">
        <f t="shared" si="24"/>
        <v> </v>
      </c>
    </row>
    <row r="117" spans="2:17" ht="12.75">
      <c r="B117" s="318" t="s">
        <v>315</v>
      </c>
      <c r="C117" s="278" t="s">
        <v>311</v>
      </c>
      <c r="D117" s="319" t="s">
        <v>307</v>
      </c>
      <c r="E117" s="280" t="str">
        <f>IF(E$82&lt;&gt;0,E21/E$82," ")</f>
        <v> </v>
      </c>
      <c r="F117" s="280" t="str">
        <f aca="true" t="shared" si="25" ref="F117:Q117">IF(F$82&lt;&gt;0,F21/F$82," ")</f>
        <v> </v>
      </c>
      <c r="G117" s="280" t="str">
        <f t="shared" si="25"/>
        <v> </v>
      </c>
      <c r="H117" s="280" t="str">
        <f t="shared" si="25"/>
        <v> </v>
      </c>
      <c r="I117" s="280" t="str">
        <f t="shared" si="25"/>
        <v> </v>
      </c>
      <c r="J117" s="280" t="str">
        <f t="shared" si="25"/>
        <v> </v>
      </c>
      <c r="K117" s="280" t="str">
        <f t="shared" si="25"/>
        <v> </v>
      </c>
      <c r="L117" s="280" t="str">
        <f t="shared" si="25"/>
        <v> </v>
      </c>
      <c r="M117" s="280" t="str">
        <f t="shared" si="25"/>
        <v> </v>
      </c>
      <c r="N117" s="280" t="str">
        <f t="shared" si="25"/>
        <v> </v>
      </c>
      <c r="O117" s="280" t="str">
        <f t="shared" si="25"/>
        <v> </v>
      </c>
      <c r="P117" s="280" t="str">
        <f t="shared" si="25"/>
        <v> </v>
      </c>
      <c r="Q117" s="281" t="str">
        <f t="shared" si="25"/>
        <v> </v>
      </c>
    </row>
    <row r="118" spans="2:17" ht="12.75">
      <c r="B118" s="301" t="s">
        <v>224</v>
      </c>
      <c r="C118" s="216" t="s">
        <v>225</v>
      </c>
      <c r="D118" s="217"/>
      <c r="E118" s="218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9"/>
    </row>
    <row r="119" spans="2:17" ht="12.75">
      <c r="B119" s="312" t="s">
        <v>316</v>
      </c>
      <c r="C119" s="313" t="s">
        <v>306</v>
      </c>
      <c r="D119" s="314" t="s">
        <v>307</v>
      </c>
      <c r="E119" s="271" t="str">
        <f>IF(E$84&lt;&gt;0,E23/E$84," ")</f>
        <v> </v>
      </c>
      <c r="F119" s="271" t="str">
        <f aca="true" t="shared" si="26" ref="F119:Q120">IF(F$84&lt;&gt;0,F23/F$84," ")</f>
        <v> </v>
      </c>
      <c r="G119" s="271" t="str">
        <f t="shared" si="26"/>
        <v> </v>
      </c>
      <c r="H119" s="271" t="str">
        <f t="shared" si="26"/>
        <v> </v>
      </c>
      <c r="I119" s="271" t="str">
        <f t="shared" si="26"/>
        <v> </v>
      </c>
      <c r="J119" s="271" t="str">
        <f t="shared" si="26"/>
        <v> </v>
      </c>
      <c r="K119" s="271" t="str">
        <f t="shared" si="26"/>
        <v> </v>
      </c>
      <c r="L119" s="271" t="str">
        <f t="shared" si="26"/>
        <v> </v>
      </c>
      <c r="M119" s="271" t="str">
        <f t="shared" si="26"/>
        <v> </v>
      </c>
      <c r="N119" s="271" t="str">
        <f t="shared" si="26"/>
        <v> </v>
      </c>
      <c r="O119" s="271" t="str">
        <f t="shared" si="26"/>
        <v> </v>
      </c>
      <c r="P119" s="271" t="str">
        <f t="shared" si="26"/>
        <v> </v>
      </c>
      <c r="Q119" s="272" t="str">
        <f t="shared" si="26"/>
        <v> </v>
      </c>
    </row>
    <row r="120" spans="2:17" ht="12.75">
      <c r="B120" s="315" t="s">
        <v>317</v>
      </c>
      <c r="C120" s="316" t="s">
        <v>314</v>
      </c>
      <c r="D120" s="317" t="s">
        <v>307</v>
      </c>
      <c r="E120" s="276" t="str">
        <f>IF(E$84&lt;&gt;0,E24/E$84," ")</f>
        <v> </v>
      </c>
      <c r="F120" s="276" t="str">
        <f t="shared" si="26"/>
        <v> </v>
      </c>
      <c r="G120" s="276" t="str">
        <f t="shared" si="26"/>
        <v> </v>
      </c>
      <c r="H120" s="276" t="str">
        <f t="shared" si="26"/>
        <v> </v>
      </c>
      <c r="I120" s="276" t="str">
        <f t="shared" si="26"/>
        <v> </v>
      </c>
      <c r="J120" s="276" t="str">
        <f t="shared" si="26"/>
        <v> </v>
      </c>
      <c r="K120" s="276" t="str">
        <f t="shared" si="26"/>
        <v> </v>
      </c>
      <c r="L120" s="276" t="str">
        <f t="shared" si="26"/>
        <v> </v>
      </c>
      <c r="M120" s="276" t="str">
        <f t="shared" si="26"/>
        <v> </v>
      </c>
      <c r="N120" s="276" t="str">
        <f t="shared" si="26"/>
        <v> </v>
      </c>
      <c r="O120" s="276" t="str">
        <f t="shared" si="26"/>
        <v> </v>
      </c>
      <c r="P120" s="276" t="str">
        <f t="shared" si="26"/>
        <v> </v>
      </c>
      <c r="Q120" s="277" t="str">
        <f t="shared" si="26"/>
        <v> </v>
      </c>
    </row>
    <row r="121" spans="2:17" ht="12.75">
      <c r="B121" s="318" t="s">
        <v>318</v>
      </c>
      <c r="C121" s="278" t="s">
        <v>311</v>
      </c>
      <c r="D121" s="319" t="s">
        <v>307</v>
      </c>
      <c r="E121" s="280" t="str">
        <f>IF(E$84&lt;&gt;0,E26/E$84," ")</f>
        <v> </v>
      </c>
      <c r="F121" s="280" t="str">
        <f aca="true" t="shared" si="27" ref="F121:Q121">IF(F$84&lt;&gt;0,F26/F$84," ")</f>
        <v> </v>
      </c>
      <c r="G121" s="280" t="str">
        <f t="shared" si="27"/>
        <v> </v>
      </c>
      <c r="H121" s="280" t="str">
        <f t="shared" si="27"/>
        <v> </v>
      </c>
      <c r="I121" s="280" t="str">
        <f t="shared" si="27"/>
        <v> </v>
      </c>
      <c r="J121" s="280" t="str">
        <f t="shared" si="27"/>
        <v> </v>
      </c>
      <c r="K121" s="280" t="str">
        <f t="shared" si="27"/>
        <v> </v>
      </c>
      <c r="L121" s="280" t="str">
        <f t="shared" si="27"/>
        <v> </v>
      </c>
      <c r="M121" s="280" t="str">
        <f t="shared" si="27"/>
        <v> </v>
      </c>
      <c r="N121" s="280" t="str">
        <f t="shared" si="27"/>
        <v> </v>
      </c>
      <c r="O121" s="280" t="str">
        <f t="shared" si="27"/>
        <v> </v>
      </c>
      <c r="P121" s="280" t="str">
        <f t="shared" si="27"/>
        <v> </v>
      </c>
      <c r="Q121" s="281" t="str">
        <f t="shared" si="27"/>
        <v> </v>
      </c>
    </row>
    <row r="122" spans="2:17" ht="12.75">
      <c r="B122" s="301" t="s">
        <v>229</v>
      </c>
      <c r="C122" s="216" t="s">
        <v>44</v>
      </c>
      <c r="D122" s="217"/>
      <c r="E122" s="218"/>
      <c r="F122" s="218"/>
      <c r="G122" s="218"/>
      <c r="H122" s="218"/>
      <c r="I122" s="218"/>
      <c r="J122" s="218"/>
      <c r="K122" s="218"/>
      <c r="L122" s="218"/>
      <c r="M122" s="218"/>
      <c r="N122" s="218"/>
      <c r="O122" s="218"/>
      <c r="P122" s="218"/>
      <c r="Q122" s="219"/>
    </row>
    <row r="123" spans="2:17" ht="12.75">
      <c r="B123" s="312" t="s">
        <v>319</v>
      </c>
      <c r="C123" s="313" t="s">
        <v>306</v>
      </c>
      <c r="D123" s="314" t="s">
        <v>307</v>
      </c>
      <c r="E123" s="271" t="str">
        <f>IF(E$86&lt;&gt;0,E28/E$86," ")</f>
        <v> </v>
      </c>
      <c r="F123" s="271" t="str">
        <f aca="true" t="shared" si="28" ref="F123:Q124">IF(F$86&lt;&gt;0,F28/F$86," ")</f>
        <v> </v>
      </c>
      <c r="G123" s="271" t="str">
        <f t="shared" si="28"/>
        <v> </v>
      </c>
      <c r="H123" s="271" t="str">
        <f t="shared" si="28"/>
        <v> </v>
      </c>
      <c r="I123" s="271" t="str">
        <f t="shared" si="28"/>
        <v> </v>
      </c>
      <c r="J123" s="271" t="str">
        <f t="shared" si="28"/>
        <v> </v>
      </c>
      <c r="K123" s="271" t="str">
        <f t="shared" si="28"/>
        <v> </v>
      </c>
      <c r="L123" s="271" t="str">
        <f t="shared" si="28"/>
        <v> </v>
      </c>
      <c r="M123" s="271" t="str">
        <f t="shared" si="28"/>
        <v> </v>
      </c>
      <c r="N123" s="271" t="str">
        <f t="shared" si="28"/>
        <v> </v>
      </c>
      <c r="O123" s="271" t="str">
        <f t="shared" si="28"/>
        <v> </v>
      </c>
      <c r="P123" s="271" t="str">
        <f t="shared" si="28"/>
        <v> </v>
      </c>
      <c r="Q123" s="272" t="str">
        <f t="shared" si="28"/>
        <v> </v>
      </c>
    </row>
    <row r="124" spans="2:17" ht="12.75">
      <c r="B124" s="315" t="s">
        <v>320</v>
      </c>
      <c r="C124" s="316" t="s">
        <v>314</v>
      </c>
      <c r="D124" s="317" t="s">
        <v>307</v>
      </c>
      <c r="E124" s="276" t="str">
        <f>IF(E$86&lt;&gt;0,E29/E$86," ")</f>
        <v> </v>
      </c>
      <c r="F124" s="276" t="str">
        <f t="shared" si="28"/>
        <v> </v>
      </c>
      <c r="G124" s="276" t="str">
        <f t="shared" si="28"/>
        <v> </v>
      </c>
      <c r="H124" s="276" t="str">
        <f t="shared" si="28"/>
        <v> </v>
      </c>
      <c r="I124" s="276" t="str">
        <f t="shared" si="28"/>
        <v> </v>
      </c>
      <c r="J124" s="276" t="str">
        <f t="shared" si="28"/>
        <v> </v>
      </c>
      <c r="K124" s="276" t="str">
        <f t="shared" si="28"/>
        <v> </v>
      </c>
      <c r="L124" s="276" t="str">
        <f t="shared" si="28"/>
        <v> </v>
      </c>
      <c r="M124" s="276" t="str">
        <f t="shared" si="28"/>
        <v> </v>
      </c>
      <c r="N124" s="276" t="str">
        <f t="shared" si="28"/>
        <v> </v>
      </c>
      <c r="O124" s="276" t="str">
        <f t="shared" si="28"/>
        <v> </v>
      </c>
      <c r="P124" s="276" t="str">
        <f t="shared" si="28"/>
        <v> </v>
      </c>
      <c r="Q124" s="277" t="str">
        <f t="shared" si="28"/>
        <v> </v>
      </c>
    </row>
    <row r="125" spans="2:17" ht="12.75">
      <c r="B125" s="318" t="s">
        <v>321</v>
      </c>
      <c r="C125" s="278" t="s">
        <v>311</v>
      </c>
      <c r="D125" s="319" t="s">
        <v>307</v>
      </c>
      <c r="E125" s="280" t="str">
        <f>IF(E$86&lt;&gt;0,E31/E$86," ")</f>
        <v> </v>
      </c>
      <c r="F125" s="280" t="str">
        <f aca="true" t="shared" si="29" ref="F125:Q125">IF(F$86&lt;&gt;0,F31/F$86," ")</f>
        <v> </v>
      </c>
      <c r="G125" s="280" t="str">
        <f t="shared" si="29"/>
        <v> </v>
      </c>
      <c r="H125" s="280" t="str">
        <f t="shared" si="29"/>
        <v> </v>
      </c>
      <c r="I125" s="280" t="str">
        <f t="shared" si="29"/>
        <v> </v>
      </c>
      <c r="J125" s="280" t="str">
        <f t="shared" si="29"/>
        <v> </v>
      </c>
      <c r="K125" s="280" t="str">
        <f t="shared" si="29"/>
        <v> </v>
      </c>
      <c r="L125" s="280" t="str">
        <f t="shared" si="29"/>
        <v> </v>
      </c>
      <c r="M125" s="280" t="str">
        <f t="shared" si="29"/>
        <v> </v>
      </c>
      <c r="N125" s="280" t="str">
        <f t="shared" si="29"/>
        <v> </v>
      </c>
      <c r="O125" s="280" t="str">
        <f t="shared" si="29"/>
        <v> </v>
      </c>
      <c r="P125" s="280" t="str">
        <f t="shared" si="29"/>
        <v> </v>
      </c>
      <c r="Q125" s="281" t="str">
        <f t="shared" si="29"/>
        <v> </v>
      </c>
    </row>
    <row r="126" spans="2:17" ht="12.75">
      <c r="B126" s="301" t="s">
        <v>234</v>
      </c>
      <c r="C126" s="216" t="s">
        <v>45</v>
      </c>
      <c r="D126" s="217"/>
      <c r="E126" s="218"/>
      <c r="F126" s="218"/>
      <c r="G126" s="218"/>
      <c r="H126" s="218"/>
      <c r="I126" s="218"/>
      <c r="J126" s="218"/>
      <c r="K126" s="218"/>
      <c r="L126" s="218"/>
      <c r="M126" s="218"/>
      <c r="N126" s="218"/>
      <c r="O126" s="218"/>
      <c r="P126" s="218"/>
      <c r="Q126" s="219"/>
    </row>
    <row r="127" spans="2:17" ht="12.75">
      <c r="B127" s="312" t="s">
        <v>322</v>
      </c>
      <c r="C127" s="313" t="s">
        <v>306</v>
      </c>
      <c r="D127" s="314" t="s">
        <v>307</v>
      </c>
      <c r="E127" s="271" t="str">
        <f>IF(E$88&lt;&gt;0,E33/E$88," ")</f>
        <v> </v>
      </c>
      <c r="F127" s="271" t="str">
        <f aca="true" t="shared" si="30" ref="F127:Q128">IF(F$88&lt;&gt;0,F33/F$88," ")</f>
        <v> </v>
      </c>
      <c r="G127" s="271" t="str">
        <f t="shared" si="30"/>
        <v> </v>
      </c>
      <c r="H127" s="271" t="str">
        <f t="shared" si="30"/>
        <v> </v>
      </c>
      <c r="I127" s="271" t="str">
        <f t="shared" si="30"/>
        <v> </v>
      </c>
      <c r="J127" s="271" t="str">
        <f t="shared" si="30"/>
        <v> </v>
      </c>
      <c r="K127" s="271" t="str">
        <f t="shared" si="30"/>
        <v> </v>
      </c>
      <c r="L127" s="271" t="str">
        <f t="shared" si="30"/>
        <v> </v>
      </c>
      <c r="M127" s="271" t="str">
        <f t="shared" si="30"/>
        <v> </v>
      </c>
      <c r="N127" s="271" t="str">
        <f t="shared" si="30"/>
        <v> </v>
      </c>
      <c r="O127" s="271" t="str">
        <f t="shared" si="30"/>
        <v> </v>
      </c>
      <c r="P127" s="271" t="str">
        <f t="shared" si="30"/>
        <v> </v>
      </c>
      <c r="Q127" s="272" t="str">
        <f t="shared" si="30"/>
        <v> </v>
      </c>
    </row>
    <row r="128" spans="2:17" ht="12.75">
      <c r="B128" s="315" t="s">
        <v>323</v>
      </c>
      <c r="C128" s="316" t="s">
        <v>314</v>
      </c>
      <c r="D128" s="317" t="s">
        <v>307</v>
      </c>
      <c r="E128" s="276" t="str">
        <f>IF(E$88&lt;&gt;0,E34/E$88," ")</f>
        <v> </v>
      </c>
      <c r="F128" s="276" t="str">
        <f t="shared" si="30"/>
        <v> </v>
      </c>
      <c r="G128" s="276" t="str">
        <f t="shared" si="30"/>
        <v> </v>
      </c>
      <c r="H128" s="276" t="str">
        <f t="shared" si="30"/>
        <v> </v>
      </c>
      <c r="I128" s="276" t="str">
        <f t="shared" si="30"/>
        <v> </v>
      </c>
      <c r="J128" s="276" t="str">
        <f t="shared" si="30"/>
        <v> </v>
      </c>
      <c r="K128" s="276" t="str">
        <f t="shared" si="30"/>
        <v> </v>
      </c>
      <c r="L128" s="276" t="str">
        <f t="shared" si="30"/>
        <v> </v>
      </c>
      <c r="M128" s="276" t="str">
        <f t="shared" si="30"/>
        <v> </v>
      </c>
      <c r="N128" s="276" t="str">
        <f t="shared" si="30"/>
        <v> </v>
      </c>
      <c r="O128" s="276" t="str">
        <f t="shared" si="30"/>
        <v> </v>
      </c>
      <c r="P128" s="276" t="str">
        <f t="shared" si="30"/>
        <v> </v>
      </c>
      <c r="Q128" s="277" t="str">
        <f t="shared" si="30"/>
        <v> </v>
      </c>
    </row>
    <row r="129" spans="2:17" ht="12.75">
      <c r="B129" s="318" t="s">
        <v>324</v>
      </c>
      <c r="C129" s="278" t="s">
        <v>311</v>
      </c>
      <c r="D129" s="319" t="s">
        <v>307</v>
      </c>
      <c r="E129" s="280" t="str">
        <f>IF(E$88&lt;&gt;0,E36/E$88," ")</f>
        <v> </v>
      </c>
      <c r="F129" s="280" t="str">
        <f aca="true" t="shared" si="31" ref="F129:Q129">IF(F$88&lt;&gt;0,F36/F$88," ")</f>
        <v> </v>
      </c>
      <c r="G129" s="280" t="str">
        <f t="shared" si="31"/>
        <v> </v>
      </c>
      <c r="H129" s="280" t="str">
        <f t="shared" si="31"/>
        <v> </v>
      </c>
      <c r="I129" s="280" t="str">
        <f t="shared" si="31"/>
        <v> </v>
      </c>
      <c r="J129" s="280" t="str">
        <f t="shared" si="31"/>
        <v> </v>
      </c>
      <c r="K129" s="280" t="str">
        <f t="shared" si="31"/>
        <v> </v>
      </c>
      <c r="L129" s="280" t="str">
        <f t="shared" si="31"/>
        <v> </v>
      </c>
      <c r="M129" s="280" t="str">
        <f t="shared" si="31"/>
        <v> </v>
      </c>
      <c r="N129" s="280" t="str">
        <f t="shared" si="31"/>
        <v> </v>
      </c>
      <c r="O129" s="280" t="str">
        <f t="shared" si="31"/>
        <v> </v>
      </c>
      <c r="P129" s="280" t="str">
        <f t="shared" si="31"/>
        <v> </v>
      </c>
      <c r="Q129" s="281" t="str">
        <f t="shared" si="31"/>
        <v> </v>
      </c>
    </row>
    <row r="130" spans="2:17" ht="12.75">
      <c r="B130" s="301" t="s">
        <v>239</v>
      </c>
      <c r="C130" s="216" t="s">
        <v>46</v>
      </c>
      <c r="D130" s="217"/>
      <c r="E130" s="218"/>
      <c r="F130" s="218"/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9"/>
    </row>
    <row r="131" spans="2:17" ht="12.75">
      <c r="B131" s="312" t="s">
        <v>325</v>
      </c>
      <c r="C131" s="313" t="s">
        <v>306</v>
      </c>
      <c r="D131" s="314" t="s">
        <v>307</v>
      </c>
      <c r="E131" s="271" t="str">
        <f>IF(E$90&lt;&gt;0,E38/E$90," ")</f>
        <v> </v>
      </c>
      <c r="F131" s="271" t="str">
        <f aca="true" t="shared" si="32" ref="F131:Q132">IF(F$90&lt;&gt;0,F38/F$90," ")</f>
        <v> </v>
      </c>
      <c r="G131" s="271" t="str">
        <f t="shared" si="32"/>
        <v> </v>
      </c>
      <c r="H131" s="271" t="str">
        <f t="shared" si="32"/>
        <v> </v>
      </c>
      <c r="I131" s="271" t="str">
        <f t="shared" si="32"/>
        <v> </v>
      </c>
      <c r="J131" s="271" t="str">
        <f t="shared" si="32"/>
        <v> </v>
      </c>
      <c r="K131" s="271" t="str">
        <f t="shared" si="32"/>
        <v> </v>
      </c>
      <c r="L131" s="271" t="str">
        <f t="shared" si="32"/>
        <v> </v>
      </c>
      <c r="M131" s="271" t="str">
        <f t="shared" si="32"/>
        <v> </v>
      </c>
      <c r="N131" s="271" t="str">
        <f t="shared" si="32"/>
        <v> </v>
      </c>
      <c r="O131" s="271" t="str">
        <f t="shared" si="32"/>
        <v> </v>
      </c>
      <c r="P131" s="271" t="str">
        <f t="shared" si="32"/>
        <v> </v>
      </c>
      <c r="Q131" s="272" t="str">
        <f t="shared" si="32"/>
        <v> </v>
      </c>
    </row>
    <row r="132" spans="2:17" ht="12.75">
      <c r="B132" s="315" t="s">
        <v>326</v>
      </c>
      <c r="C132" s="316" t="s">
        <v>314</v>
      </c>
      <c r="D132" s="317" t="s">
        <v>307</v>
      </c>
      <c r="E132" s="276" t="str">
        <f>IF(E$90&lt;&gt;0,E39/E$90," ")</f>
        <v> </v>
      </c>
      <c r="F132" s="276" t="str">
        <f t="shared" si="32"/>
        <v> </v>
      </c>
      <c r="G132" s="276" t="str">
        <f t="shared" si="32"/>
        <v> </v>
      </c>
      <c r="H132" s="276" t="str">
        <f t="shared" si="32"/>
        <v> </v>
      </c>
      <c r="I132" s="276" t="str">
        <f t="shared" si="32"/>
        <v> </v>
      </c>
      <c r="J132" s="276" t="str">
        <f t="shared" si="32"/>
        <v> </v>
      </c>
      <c r="K132" s="276" t="str">
        <f t="shared" si="32"/>
        <v> </v>
      </c>
      <c r="L132" s="276" t="str">
        <f t="shared" si="32"/>
        <v> </v>
      </c>
      <c r="M132" s="276" t="str">
        <f t="shared" si="32"/>
        <v> </v>
      </c>
      <c r="N132" s="276" t="str">
        <f t="shared" si="32"/>
        <v> </v>
      </c>
      <c r="O132" s="276" t="str">
        <f t="shared" si="32"/>
        <v> </v>
      </c>
      <c r="P132" s="276" t="str">
        <f t="shared" si="32"/>
        <v> </v>
      </c>
      <c r="Q132" s="277" t="str">
        <f t="shared" si="32"/>
        <v> </v>
      </c>
    </row>
    <row r="133" spans="2:17" ht="12.75">
      <c r="B133" s="318" t="s">
        <v>327</v>
      </c>
      <c r="C133" s="278" t="s">
        <v>311</v>
      </c>
      <c r="D133" s="319" t="s">
        <v>307</v>
      </c>
      <c r="E133" s="280" t="str">
        <f>IF(E$90&lt;&gt;0,E41/E$90," ")</f>
        <v> </v>
      </c>
      <c r="F133" s="280" t="str">
        <f aca="true" t="shared" si="33" ref="F133:Q133">IF(F$90&lt;&gt;0,F41/F$90," ")</f>
        <v> </v>
      </c>
      <c r="G133" s="280" t="str">
        <f t="shared" si="33"/>
        <v> </v>
      </c>
      <c r="H133" s="280" t="str">
        <f t="shared" si="33"/>
        <v> </v>
      </c>
      <c r="I133" s="280" t="str">
        <f t="shared" si="33"/>
        <v> </v>
      </c>
      <c r="J133" s="280" t="str">
        <f t="shared" si="33"/>
        <v> </v>
      </c>
      <c r="K133" s="280" t="str">
        <f t="shared" si="33"/>
        <v> </v>
      </c>
      <c r="L133" s="280" t="str">
        <f t="shared" si="33"/>
        <v> </v>
      </c>
      <c r="M133" s="280" t="str">
        <f t="shared" si="33"/>
        <v> </v>
      </c>
      <c r="N133" s="280" t="str">
        <f t="shared" si="33"/>
        <v> </v>
      </c>
      <c r="O133" s="280" t="str">
        <f t="shared" si="33"/>
        <v> </v>
      </c>
      <c r="P133" s="280" t="str">
        <f t="shared" si="33"/>
        <v> </v>
      </c>
      <c r="Q133" s="281" t="str">
        <f t="shared" si="33"/>
        <v> </v>
      </c>
    </row>
    <row r="134" spans="2:17" ht="12.75">
      <c r="B134" s="301" t="s">
        <v>257</v>
      </c>
      <c r="C134" s="216" t="s">
        <v>258</v>
      </c>
      <c r="D134" s="217"/>
      <c r="E134" s="218"/>
      <c r="F134" s="218"/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9"/>
    </row>
    <row r="135" spans="2:17" ht="12.75">
      <c r="B135" s="312" t="s">
        <v>334</v>
      </c>
      <c r="C135" s="313" t="s">
        <v>306</v>
      </c>
      <c r="D135" s="314" t="s">
        <v>307</v>
      </c>
      <c r="E135" s="271" t="str">
        <f>IF(E$92&lt;&gt;0,E43/E$92," ")</f>
        <v> </v>
      </c>
      <c r="F135" s="271" t="str">
        <f aca="true" t="shared" si="34" ref="F135:Q136">IF(F$92&lt;&gt;0,F43/F$92," ")</f>
        <v> </v>
      </c>
      <c r="G135" s="271" t="str">
        <f t="shared" si="34"/>
        <v> </v>
      </c>
      <c r="H135" s="271" t="str">
        <f t="shared" si="34"/>
        <v> </v>
      </c>
      <c r="I135" s="271" t="str">
        <f t="shared" si="34"/>
        <v> </v>
      </c>
      <c r="J135" s="271" t="str">
        <f t="shared" si="34"/>
        <v> </v>
      </c>
      <c r="K135" s="271" t="str">
        <f t="shared" si="34"/>
        <v> </v>
      </c>
      <c r="L135" s="271" t="str">
        <f t="shared" si="34"/>
        <v> </v>
      </c>
      <c r="M135" s="271" t="str">
        <f t="shared" si="34"/>
        <v> </v>
      </c>
      <c r="N135" s="271" t="str">
        <f t="shared" si="34"/>
        <v> </v>
      </c>
      <c r="O135" s="271" t="str">
        <f t="shared" si="34"/>
        <v> </v>
      </c>
      <c r="P135" s="271" t="str">
        <f t="shared" si="34"/>
        <v> </v>
      </c>
      <c r="Q135" s="272" t="str">
        <f t="shared" si="34"/>
        <v> </v>
      </c>
    </row>
    <row r="136" spans="2:17" ht="12.75">
      <c r="B136" s="315" t="s">
        <v>335</v>
      </c>
      <c r="C136" s="316" t="s">
        <v>314</v>
      </c>
      <c r="D136" s="317" t="s">
        <v>307</v>
      </c>
      <c r="E136" s="276" t="str">
        <f>IF(E$92&lt;&gt;0,E44/E$92," ")</f>
        <v> </v>
      </c>
      <c r="F136" s="276" t="str">
        <f t="shared" si="34"/>
        <v> </v>
      </c>
      <c r="G136" s="276" t="str">
        <f t="shared" si="34"/>
        <v> </v>
      </c>
      <c r="H136" s="276" t="str">
        <f t="shared" si="34"/>
        <v> </v>
      </c>
      <c r="I136" s="276" t="str">
        <f t="shared" si="34"/>
        <v> </v>
      </c>
      <c r="J136" s="276" t="str">
        <f t="shared" si="34"/>
        <v> </v>
      </c>
      <c r="K136" s="276" t="str">
        <f t="shared" si="34"/>
        <v> </v>
      </c>
      <c r="L136" s="276" t="str">
        <f t="shared" si="34"/>
        <v> </v>
      </c>
      <c r="M136" s="276" t="str">
        <f t="shared" si="34"/>
        <v> </v>
      </c>
      <c r="N136" s="276" t="str">
        <f t="shared" si="34"/>
        <v> </v>
      </c>
      <c r="O136" s="276" t="str">
        <f t="shared" si="34"/>
        <v> </v>
      </c>
      <c r="P136" s="276" t="str">
        <f t="shared" si="34"/>
        <v> </v>
      </c>
      <c r="Q136" s="277" t="str">
        <f t="shared" si="34"/>
        <v> </v>
      </c>
    </row>
    <row r="137" spans="2:17" ht="12.75">
      <c r="B137" s="318" t="s">
        <v>336</v>
      </c>
      <c r="C137" s="278" t="s">
        <v>311</v>
      </c>
      <c r="D137" s="319" t="s">
        <v>307</v>
      </c>
      <c r="E137" s="280" t="str">
        <f>IF(E$92&lt;&gt;0,E46/E$92," ")</f>
        <v> </v>
      </c>
      <c r="F137" s="280" t="str">
        <f aca="true" t="shared" si="35" ref="F137:Q137">IF(F$92&lt;&gt;0,F46/F$92," ")</f>
        <v> </v>
      </c>
      <c r="G137" s="280" t="str">
        <f t="shared" si="35"/>
        <v> </v>
      </c>
      <c r="H137" s="280" t="str">
        <f t="shared" si="35"/>
        <v> </v>
      </c>
      <c r="I137" s="280" t="str">
        <f t="shared" si="35"/>
        <v> </v>
      </c>
      <c r="J137" s="280" t="str">
        <f t="shared" si="35"/>
        <v> </v>
      </c>
      <c r="K137" s="280" t="str">
        <f t="shared" si="35"/>
        <v> </v>
      </c>
      <c r="L137" s="280" t="str">
        <f t="shared" si="35"/>
        <v> </v>
      </c>
      <c r="M137" s="280" t="str">
        <f t="shared" si="35"/>
        <v> </v>
      </c>
      <c r="N137" s="280" t="str">
        <f t="shared" si="35"/>
        <v> </v>
      </c>
      <c r="O137" s="280" t="str">
        <f t="shared" si="35"/>
        <v> </v>
      </c>
      <c r="P137" s="280" t="str">
        <f t="shared" si="35"/>
        <v> </v>
      </c>
      <c r="Q137" s="281" t="str">
        <f t="shared" si="35"/>
        <v> </v>
      </c>
    </row>
    <row r="138" spans="2:17" ht="12.75">
      <c r="B138" s="301" t="s">
        <v>263</v>
      </c>
      <c r="C138" s="216" t="s">
        <v>47</v>
      </c>
      <c r="D138" s="217"/>
      <c r="E138" s="218"/>
      <c r="F138" s="218"/>
      <c r="G138" s="218"/>
      <c r="H138" s="218"/>
      <c r="I138" s="218"/>
      <c r="J138" s="218"/>
      <c r="K138" s="218"/>
      <c r="L138" s="218"/>
      <c r="M138" s="218"/>
      <c r="N138" s="218"/>
      <c r="O138" s="218"/>
      <c r="P138" s="218"/>
      <c r="Q138" s="219"/>
    </row>
    <row r="139" spans="2:17" ht="12.75">
      <c r="B139" s="312" t="s">
        <v>337</v>
      </c>
      <c r="C139" s="313" t="s">
        <v>306</v>
      </c>
      <c r="D139" s="314" t="s">
        <v>307</v>
      </c>
      <c r="E139" s="271" t="str">
        <f>IF(E$94&lt;&gt;0,E48/E$94," ")</f>
        <v> </v>
      </c>
      <c r="F139" s="271" t="str">
        <f aca="true" t="shared" si="36" ref="F139:Q140">IF(F$94&lt;&gt;0,F48/F$94," ")</f>
        <v> </v>
      </c>
      <c r="G139" s="271" t="str">
        <f t="shared" si="36"/>
        <v> </v>
      </c>
      <c r="H139" s="271" t="str">
        <f t="shared" si="36"/>
        <v> </v>
      </c>
      <c r="I139" s="271" t="str">
        <f t="shared" si="36"/>
        <v> </v>
      </c>
      <c r="J139" s="271" t="str">
        <f t="shared" si="36"/>
        <v> </v>
      </c>
      <c r="K139" s="271" t="str">
        <f t="shared" si="36"/>
        <v> </v>
      </c>
      <c r="L139" s="271" t="str">
        <f t="shared" si="36"/>
        <v> </v>
      </c>
      <c r="M139" s="271" t="str">
        <f t="shared" si="36"/>
        <v> </v>
      </c>
      <c r="N139" s="271" t="str">
        <f t="shared" si="36"/>
        <v> </v>
      </c>
      <c r="O139" s="271" t="str">
        <f t="shared" si="36"/>
        <v> </v>
      </c>
      <c r="P139" s="271" t="str">
        <f t="shared" si="36"/>
        <v> </v>
      </c>
      <c r="Q139" s="272" t="str">
        <f t="shared" si="36"/>
        <v> </v>
      </c>
    </row>
    <row r="140" spans="2:17" ht="12.75">
      <c r="B140" s="315" t="s">
        <v>338</v>
      </c>
      <c r="C140" s="316" t="s">
        <v>314</v>
      </c>
      <c r="D140" s="317" t="s">
        <v>307</v>
      </c>
      <c r="E140" s="276" t="str">
        <f>IF(E$94&lt;&gt;0,E49/E$94," ")</f>
        <v> </v>
      </c>
      <c r="F140" s="276" t="str">
        <f t="shared" si="36"/>
        <v> </v>
      </c>
      <c r="G140" s="276" t="str">
        <f t="shared" si="36"/>
        <v> </v>
      </c>
      <c r="H140" s="276" t="str">
        <f t="shared" si="36"/>
        <v> </v>
      </c>
      <c r="I140" s="276" t="str">
        <f t="shared" si="36"/>
        <v> </v>
      </c>
      <c r="J140" s="276" t="str">
        <f t="shared" si="36"/>
        <v> </v>
      </c>
      <c r="K140" s="276" t="str">
        <f t="shared" si="36"/>
        <v> </v>
      </c>
      <c r="L140" s="276" t="str">
        <f t="shared" si="36"/>
        <v> </v>
      </c>
      <c r="M140" s="276" t="str">
        <f t="shared" si="36"/>
        <v> </v>
      </c>
      <c r="N140" s="276" t="str">
        <f t="shared" si="36"/>
        <v> </v>
      </c>
      <c r="O140" s="276" t="str">
        <f t="shared" si="36"/>
        <v> </v>
      </c>
      <c r="P140" s="276" t="str">
        <f t="shared" si="36"/>
        <v> </v>
      </c>
      <c r="Q140" s="277" t="str">
        <f t="shared" si="36"/>
        <v> </v>
      </c>
    </row>
    <row r="141" spans="2:17" ht="12.75">
      <c r="B141" s="318" t="s">
        <v>339</v>
      </c>
      <c r="C141" s="282" t="s">
        <v>311</v>
      </c>
      <c r="D141" s="320" t="s">
        <v>307</v>
      </c>
      <c r="E141" s="284" t="str">
        <f>IF(E$94&lt;&gt;0,E51/E$94," ")</f>
        <v> </v>
      </c>
      <c r="F141" s="284" t="str">
        <f aca="true" t="shared" si="37" ref="F141:Q141">IF(F$94&lt;&gt;0,F51/F$94," ")</f>
        <v> </v>
      </c>
      <c r="G141" s="284" t="str">
        <f t="shared" si="37"/>
        <v> </v>
      </c>
      <c r="H141" s="284" t="str">
        <f t="shared" si="37"/>
        <v> </v>
      </c>
      <c r="I141" s="284" t="str">
        <f t="shared" si="37"/>
        <v> </v>
      </c>
      <c r="J141" s="284" t="str">
        <f t="shared" si="37"/>
        <v> </v>
      </c>
      <c r="K141" s="284" t="str">
        <f t="shared" si="37"/>
        <v> </v>
      </c>
      <c r="L141" s="284" t="str">
        <f t="shared" si="37"/>
        <v> </v>
      </c>
      <c r="M141" s="284" t="str">
        <f t="shared" si="37"/>
        <v> </v>
      </c>
      <c r="N141" s="284" t="str">
        <f t="shared" si="37"/>
        <v> </v>
      </c>
      <c r="O141" s="284" t="str">
        <f t="shared" si="37"/>
        <v> </v>
      </c>
      <c r="P141" s="284" t="str">
        <f t="shared" si="37"/>
        <v> </v>
      </c>
      <c r="Q141" s="285" t="str">
        <f t="shared" si="37"/>
        <v> </v>
      </c>
    </row>
    <row r="142" spans="2:17" ht="12.75">
      <c r="B142" s="301" t="s">
        <v>279</v>
      </c>
      <c r="C142" s="216" t="s">
        <v>48</v>
      </c>
      <c r="D142" s="217"/>
      <c r="E142" s="218"/>
      <c r="F142" s="218"/>
      <c r="G142" s="218"/>
      <c r="H142" s="218"/>
      <c r="I142" s="218"/>
      <c r="J142" s="218"/>
      <c r="K142" s="218"/>
      <c r="L142" s="218"/>
      <c r="M142" s="218"/>
      <c r="N142" s="218"/>
      <c r="O142" s="218"/>
      <c r="P142" s="218"/>
      <c r="Q142" s="219"/>
    </row>
    <row r="143" spans="2:17" ht="12.75">
      <c r="B143" s="312" t="s">
        <v>359</v>
      </c>
      <c r="C143" s="313" t="s">
        <v>306</v>
      </c>
      <c r="D143" s="314" t="s">
        <v>307</v>
      </c>
      <c r="E143" s="271" t="str">
        <f>IF(E$96&lt;&gt;0,E53/E$96," ")</f>
        <v> </v>
      </c>
      <c r="F143" s="271" t="str">
        <f aca="true" t="shared" si="38" ref="F143:Q144">IF(F$96&lt;&gt;0,F53/F$96," ")</f>
        <v> </v>
      </c>
      <c r="G143" s="271" t="str">
        <f t="shared" si="38"/>
        <v> </v>
      </c>
      <c r="H143" s="271" t="str">
        <f t="shared" si="38"/>
        <v> </v>
      </c>
      <c r="I143" s="271" t="str">
        <f t="shared" si="38"/>
        <v> </v>
      </c>
      <c r="J143" s="271" t="str">
        <f t="shared" si="38"/>
        <v> </v>
      </c>
      <c r="K143" s="271" t="str">
        <f t="shared" si="38"/>
        <v> </v>
      </c>
      <c r="L143" s="271" t="str">
        <f t="shared" si="38"/>
        <v> </v>
      </c>
      <c r="M143" s="271" t="str">
        <f t="shared" si="38"/>
        <v> </v>
      </c>
      <c r="N143" s="271" t="str">
        <f t="shared" si="38"/>
        <v> </v>
      </c>
      <c r="O143" s="271" t="str">
        <f t="shared" si="38"/>
        <v> </v>
      </c>
      <c r="P143" s="271" t="str">
        <f t="shared" si="38"/>
        <v> </v>
      </c>
      <c r="Q143" s="272" t="str">
        <f t="shared" si="38"/>
        <v> </v>
      </c>
    </row>
    <row r="144" spans="2:17" ht="12.75">
      <c r="B144" s="315" t="s">
        <v>360</v>
      </c>
      <c r="C144" s="316" t="s">
        <v>314</v>
      </c>
      <c r="D144" s="317" t="s">
        <v>307</v>
      </c>
      <c r="E144" s="276" t="str">
        <f>IF(E$96&lt;&gt;0,E54/E$96," ")</f>
        <v> </v>
      </c>
      <c r="F144" s="276" t="str">
        <f t="shared" si="38"/>
        <v> </v>
      </c>
      <c r="G144" s="276" t="str">
        <f t="shared" si="38"/>
        <v> </v>
      </c>
      <c r="H144" s="276" t="str">
        <f t="shared" si="38"/>
        <v> </v>
      </c>
      <c r="I144" s="276" t="str">
        <f t="shared" si="38"/>
        <v> </v>
      </c>
      <c r="J144" s="276" t="str">
        <f t="shared" si="38"/>
        <v> </v>
      </c>
      <c r="K144" s="276" t="str">
        <f t="shared" si="38"/>
        <v> </v>
      </c>
      <c r="L144" s="276" t="str">
        <f t="shared" si="38"/>
        <v> </v>
      </c>
      <c r="M144" s="276" t="str">
        <f t="shared" si="38"/>
        <v> </v>
      </c>
      <c r="N144" s="276" t="str">
        <f t="shared" si="38"/>
        <v> </v>
      </c>
      <c r="O144" s="276" t="str">
        <f t="shared" si="38"/>
        <v> </v>
      </c>
      <c r="P144" s="276" t="str">
        <f t="shared" si="38"/>
        <v> </v>
      </c>
      <c r="Q144" s="277" t="str">
        <f t="shared" si="38"/>
        <v> </v>
      </c>
    </row>
    <row r="145" spans="2:17" ht="12.75">
      <c r="B145" s="318" t="s">
        <v>361</v>
      </c>
      <c r="C145" s="286" t="s">
        <v>311</v>
      </c>
      <c r="D145" s="321" t="s">
        <v>307</v>
      </c>
      <c r="E145" s="288" t="str">
        <f>IF(E$96&lt;&gt;0,E56/E$96," ")</f>
        <v> </v>
      </c>
      <c r="F145" s="288" t="str">
        <f aca="true" t="shared" si="39" ref="F145:Q145">IF(F$96&lt;&gt;0,F56/F$96," ")</f>
        <v> </v>
      </c>
      <c r="G145" s="288" t="str">
        <f t="shared" si="39"/>
        <v> </v>
      </c>
      <c r="H145" s="288" t="str">
        <f t="shared" si="39"/>
        <v> </v>
      </c>
      <c r="I145" s="288" t="str">
        <f t="shared" si="39"/>
        <v> </v>
      </c>
      <c r="J145" s="288" t="str">
        <f t="shared" si="39"/>
        <v> </v>
      </c>
      <c r="K145" s="288" t="str">
        <f t="shared" si="39"/>
        <v> </v>
      </c>
      <c r="L145" s="288" t="str">
        <f t="shared" si="39"/>
        <v> </v>
      </c>
      <c r="M145" s="288" t="str">
        <f t="shared" si="39"/>
        <v> </v>
      </c>
      <c r="N145" s="288" t="str">
        <f t="shared" si="39"/>
        <v> </v>
      </c>
      <c r="O145" s="288" t="str">
        <f t="shared" si="39"/>
        <v> </v>
      </c>
      <c r="P145" s="288" t="str">
        <f t="shared" si="39"/>
        <v> </v>
      </c>
      <c r="Q145" s="289" t="str">
        <f t="shared" si="39"/>
        <v> </v>
      </c>
    </row>
    <row r="146" spans="2:17" ht="12.75">
      <c r="B146" s="318" t="s">
        <v>284</v>
      </c>
      <c r="C146" s="278" t="s">
        <v>49</v>
      </c>
      <c r="D146" s="290"/>
      <c r="E146" s="291"/>
      <c r="F146" s="291"/>
      <c r="G146" s="291"/>
      <c r="H146" s="291"/>
      <c r="I146" s="291"/>
      <c r="J146" s="291"/>
      <c r="K146" s="291"/>
      <c r="L146" s="291"/>
      <c r="M146" s="291"/>
      <c r="N146" s="291"/>
      <c r="O146" s="291"/>
      <c r="P146" s="291"/>
      <c r="Q146" s="292"/>
    </row>
    <row r="147" spans="2:17" ht="12.75">
      <c r="B147" s="312" t="s">
        <v>350</v>
      </c>
      <c r="C147" s="313" t="s">
        <v>306</v>
      </c>
      <c r="D147" s="314" t="s">
        <v>307</v>
      </c>
      <c r="E147" s="271" t="str">
        <f>IF(E$98&lt;&gt;0,E58/E$98," ")</f>
        <v> </v>
      </c>
      <c r="F147" s="271" t="str">
        <f aca="true" t="shared" si="40" ref="F147:Q148">IF(F$98&lt;&gt;0,F58/F$98," ")</f>
        <v> </v>
      </c>
      <c r="G147" s="271" t="str">
        <f t="shared" si="40"/>
        <v> </v>
      </c>
      <c r="H147" s="271" t="str">
        <f t="shared" si="40"/>
        <v> </v>
      </c>
      <c r="I147" s="271" t="str">
        <f t="shared" si="40"/>
        <v> </v>
      </c>
      <c r="J147" s="271" t="str">
        <f t="shared" si="40"/>
        <v> </v>
      </c>
      <c r="K147" s="271" t="str">
        <f t="shared" si="40"/>
        <v> </v>
      </c>
      <c r="L147" s="271" t="str">
        <f t="shared" si="40"/>
        <v> </v>
      </c>
      <c r="M147" s="271" t="str">
        <f t="shared" si="40"/>
        <v> </v>
      </c>
      <c r="N147" s="271" t="str">
        <f t="shared" si="40"/>
        <v> </v>
      </c>
      <c r="O147" s="271" t="str">
        <f t="shared" si="40"/>
        <v> </v>
      </c>
      <c r="P147" s="271" t="str">
        <f t="shared" si="40"/>
        <v> </v>
      </c>
      <c r="Q147" s="272" t="str">
        <f t="shared" si="40"/>
        <v> </v>
      </c>
    </row>
    <row r="148" spans="2:17" ht="12.75">
      <c r="B148" s="315" t="s">
        <v>351</v>
      </c>
      <c r="C148" s="316" t="s">
        <v>314</v>
      </c>
      <c r="D148" s="317" t="s">
        <v>307</v>
      </c>
      <c r="E148" s="276" t="str">
        <f>IF(E$98&lt;&gt;0,E59/E$98," ")</f>
        <v> </v>
      </c>
      <c r="F148" s="276" t="str">
        <f t="shared" si="40"/>
        <v> </v>
      </c>
      <c r="G148" s="276" t="str">
        <f t="shared" si="40"/>
        <v> </v>
      </c>
      <c r="H148" s="276" t="str">
        <f t="shared" si="40"/>
        <v> </v>
      </c>
      <c r="I148" s="276" t="str">
        <f t="shared" si="40"/>
        <v> </v>
      </c>
      <c r="J148" s="276" t="str">
        <f t="shared" si="40"/>
        <v> </v>
      </c>
      <c r="K148" s="276" t="str">
        <f t="shared" si="40"/>
        <v> </v>
      </c>
      <c r="L148" s="276" t="str">
        <f t="shared" si="40"/>
        <v> </v>
      </c>
      <c r="M148" s="276" t="str">
        <f t="shared" si="40"/>
        <v> </v>
      </c>
      <c r="N148" s="276" t="str">
        <f t="shared" si="40"/>
        <v> </v>
      </c>
      <c r="O148" s="276" t="str">
        <f t="shared" si="40"/>
        <v> </v>
      </c>
      <c r="P148" s="276" t="str">
        <f t="shared" si="40"/>
        <v> </v>
      </c>
      <c r="Q148" s="277" t="str">
        <f t="shared" si="40"/>
        <v> </v>
      </c>
    </row>
    <row r="149" spans="2:17" ht="12.75">
      <c r="B149" s="318" t="s">
        <v>352</v>
      </c>
      <c r="C149" s="282" t="s">
        <v>311</v>
      </c>
      <c r="D149" s="320" t="s">
        <v>307</v>
      </c>
      <c r="E149" s="284" t="str">
        <f>IF(E$98&lt;&gt;0,E61/E$98," ")</f>
        <v> </v>
      </c>
      <c r="F149" s="284" t="str">
        <f aca="true" t="shared" si="41" ref="F149:Q149">IF(F$98&lt;&gt;0,F61/F$98," ")</f>
        <v> </v>
      </c>
      <c r="G149" s="284" t="str">
        <f t="shared" si="41"/>
        <v> </v>
      </c>
      <c r="H149" s="284" t="str">
        <f t="shared" si="41"/>
        <v> </v>
      </c>
      <c r="I149" s="284" t="str">
        <f t="shared" si="41"/>
        <v> </v>
      </c>
      <c r="J149" s="284" t="str">
        <f t="shared" si="41"/>
        <v> </v>
      </c>
      <c r="K149" s="284" t="str">
        <f t="shared" si="41"/>
        <v> </v>
      </c>
      <c r="L149" s="284" t="str">
        <f t="shared" si="41"/>
        <v> </v>
      </c>
      <c r="M149" s="284" t="str">
        <f t="shared" si="41"/>
        <v> </v>
      </c>
      <c r="N149" s="284" t="str">
        <f t="shared" si="41"/>
        <v> </v>
      </c>
      <c r="O149" s="284" t="str">
        <f t="shared" si="41"/>
        <v> </v>
      </c>
      <c r="P149" s="284" t="str">
        <f t="shared" si="41"/>
        <v> </v>
      </c>
      <c r="Q149" s="285" t="str">
        <f t="shared" si="41"/>
        <v> </v>
      </c>
    </row>
    <row r="150" spans="2:17" ht="12.75">
      <c r="B150" s="301" t="s">
        <v>289</v>
      </c>
      <c r="C150" s="216" t="s">
        <v>290</v>
      </c>
      <c r="D150" s="217"/>
      <c r="E150" s="218"/>
      <c r="F150" s="218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9"/>
    </row>
    <row r="151" spans="2:17" ht="12.75">
      <c r="B151" s="312" t="s">
        <v>353</v>
      </c>
      <c r="C151" s="313" t="s">
        <v>306</v>
      </c>
      <c r="D151" s="314" t="s">
        <v>307</v>
      </c>
      <c r="E151" s="271" t="str">
        <f>IF(E$100&lt;&gt;0,E63/E$100," ")</f>
        <v> </v>
      </c>
      <c r="F151" s="271" t="str">
        <f aca="true" t="shared" si="42" ref="F151:Q152">IF(F$100&lt;&gt;0,F63/F$100," ")</f>
        <v> </v>
      </c>
      <c r="G151" s="271" t="str">
        <f t="shared" si="42"/>
        <v> </v>
      </c>
      <c r="H151" s="271" t="str">
        <f t="shared" si="42"/>
        <v> </v>
      </c>
      <c r="I151" s="271" t="str">
        <f t="shared" si="42"/>
        <v> </v>
      </c>
      <c r="J151" s="271" t="str">
        <f t="shared" si="42"/>
        <v> </v>
      </c>
      <c r="K151" s="271" t="str">
        <f t="shared" si="42"/>
        <v> </v>
      </c>
      <c r="L151" s="271" t="str">
        <f t="shared" si="42"/>
        <v> </v>
      </c>
      <c r="M151" s="271" t="str">
        <f t="shared" si="42"/>
        <v> </v>
      </c>
      <c r="N151" s="271" t="str">
        <f t="shared" si="42"/>
        <v> </v>
      </c>
      <c r="O151" s="271" t="str">
        <f t="shared" si="42"/>
        <v> </v>
      </c>
      <c r="P151" s="271" t="str">
        <f t="shared" si="42"/>
        <v> </v>
      </c>
      <c r="Q151" s="272" t="str">
        <f t="shared" si="42"/>
        <v> </v>
      </c>
    </row>
    <row r="152" spans="2:17" ht="12.75">
      <c r="B152" s="315" t="s">
        <v>354</v>
      </c>
      <c r="C152" s="316" t="s">
        <v>314</v>
      </c>
      <c r="D152" s="317" t="s">
        <v>307</v>
      </c>
      <c r="E152" s="276" t="str">
        <f>IF(E$100&lt;&gt;0,E64/E$100," ")</f>
        <v> </v>
      </c>
      <c r="F152" s="276" t="str">
        <f t="shared" si="42"/>
        <v> </v>
      </c>
      <c r="G152" s="276" t="str">
        <f t="shared" si="42"/>
        <v> </v>
      </c>
      <c r="H152" s="276" t="str">
        <f t="shared" si="42"/>
        <v> </v>
      </c>
      <c r="I152" s="276" t="str">
        <f t="shared" si="42"/>
        <v> </v>
      </c>
      <c r="J152" s="276" t="str">
        <f t="shared" si="42"/>
        <v> </v>
      </c>
      <c r="K152" s="276" t="str">
        <f t="shared" si="42"/>
        <v> </v>
      </c>
      <c r="L152" s="276" t="str">
        <f t="shared" si="42"/>
        <v> </v>
      </c>
      <c r="M152" s="276" t="str">
        <f t="shared" si="42"/>
        <v> </v>
      </c>
      <c r="N152" s="276" t="str">
        <f t="shared" si="42"/>
        <v> </v>
      </c>
      <c r="O152" s="276" t="str">
        <f t="shared" si="42"/>
        <v> </v>
      </c>
      <c r="P152" s="276" t="str">
        <f t="shared" si="42"/>
        <v> </v>
      </c>
      <c r="Q152" s="277" t="str">
        <f t="shared" si="42"/>
        <v> </v>
      </c>
    </row>
    <row r="153" spans="2:17" ht="12.75">
      <c r="B153" s="318" t="s">
        <v>355</v>
      </c>
      <c r="C153" s="286" t="s">
        <v>311</v>
      </c>
      <c r="D153" s="321" t="s">
        <v>307</v>
      </c>
      <c r="E153" s="288" t="str">
        <f>IF(E$100&lt;&gt;0,E66/E$100," ")</f>
        <v> </v>
      </c>
      <c r="F153" s="288" t="str">
        <f aca="true" t="shared" si="43" ref="F153:Q153">IF(F$100&lt;&gt;0,F66/F$100," ")</f>
        <v> </v>
      </c>
      <c r="G153" s="288" t="str">
        <f t="shared" si="43"/>
        <v> </v>
      </c>
      <c r="H153" s="288" t="str">
        <f t="shared" si="43"/>
        <v> </v>
      </c>
      <c r="I153" s="288" t="str">
        <f t="shared" si="43"/>
        <v> </v>
      </c>
      <c r="J153" s="288" t="str">
        <f t="shared" si="43"/>
        <v> </v>
      </c>
      <c r="K153" s="288" t="str">
        <f t="shared" si="43"/>
        <v> </v>
      </c>
      <c r="L153" s="288" t="str">
        <f t="shared" si="43"/>
        <v> </v>
      </c>
      <c r="M153" s="288" t="str">
        <f t="shared" si="43"/>
        <v> </v>
      </c>
      <c r="N153" s="288" t="str">
        <f t="shared" si="43"/>
        <v> </v>
      </c>
      <c r="O153" s="288" t="str">
        <f t="shared" si="43"/>
        <v> </v>
      </c>
      <c r="P153" s="288" t="str">
        <f t="shared" si="43"/>
        <v> </v>
      </c>
      <c r="Q153" s="289" t="str">
        <f t="shared" si="43"/>
        <v> </v>
      </c>
    </row>
    <row r="154" spans="2:17" ht="12.75">
      <c r="B154" s="318" t="s">
        <v>295</v>
      </c>
      <c r="C154" s="278" t="s">
        <v>296</v>
      </c>
      <c r="D154" s="290"/>
      <c r="E154" s="291"/>
      <c r="F154" s="291"/>
      <c r="G154" s="291"/>
      <c r="H154" s="291"/>
      <c r="I154" s="291"/>
      <c r="J154" s="291"/>
      <c r="K154" s="291"/>
      <c r="L154" s="291"/>
      <c r="M154" s="291"/>
      <c r="N154" s="291"/>
      <c r="O154" s="291"/>
      <c r="P154" s="291"/>
      <c r="Q154" s="292"/>
    </row>
    <row r="155" spans="2:17" ht="12.75">
      <c r="B155" s="322" t="s">
        <v>356</v>
      </c>
      <c r="C155" s="313" t="s">
        <v>306</v>
      </c>
      <c r="D155" s="314" t="s">
        <v>307</v>
      </c>
      <c r="E155" s="271" t="str">
        <f>IF(E$102&lt;&gt;0,E68/E$102," ")</f>
        <v> </v>
      </c>
      <c r="F155" s="271" t="str">
        <f aca="true" t="shared" si="44" ref="F155:Q156">IF(F$102&lt;&gt;0,F68/F$102," ")</f>
        <v> </v>
      </c>
      <c r="G155" s="271" t="str">
        <f t="shared" si="44"/>
        <v> </v>
      </c>
      <c r="H155" s="271" t="str">
        <f t="shared" si="44"/>
        <v> </v>
      </c>
      <c r="I155" s="271" t="str">
        <f t="shared" si="44"/>
        <v> </v>
      </c>
      <c r="J155" s="271" t="str">
        <f t="shared" si="44"/>
        <v> </v>
      </c>
      <c r="K155" s="271" t="str">
        <f t="shared" si="44"/>
        <v> </v>
      </c>
      <c r="L155" s="271" t="str">
        <f t="shared" si="44"/>
        <v> </v>
      </c>
      <c r="M155" s="271" t="str">
        <f t="shared" si="44"/>
        <v> </v>
      </c>
      <c r="N155" s="271" t="str">
        <f t="shared" si="44"/>
        <v> </v>
      </c>
      <c r="O155" s="271" t="str">
        <f t="shared" si="44"/>
        <v> </v>
      </c>
      <c r="P155" s="271" t="str">
        <f t="shared" si="44"/>
        <v> </v>
      </c>
      <c r="Q155" s="272" t="str">
        <f t="shared" si="44"/>
        <v> </v>
      </c>
    </row>
    <row r="156" spans="2:17" ht="12.75">
      <c r="B156" s="323" t="s">
        <v>357</v>
      </c>
      <c r="C156" s="316" t="s">
        <v>314</v>
      </c>
      <c r="D156" s="317" t="s">
        <v>307</v>
      </c>
      <c r="E156" s="276" t="str">
        <f>IF(E$102&lt;&gt;0,E69/E$102," ")</f>
        <v> </v>
      </c>
      <c r="F156" s="276" t="str">
        <f t="shared" si="44"/>
        <v> </v>
      </c>
      <c r="G156" s="276" t="str">
        <f t="shared" si="44"/>
        <v> </v>
      </c>
      <c r="H156" s="276" t="str">
        <f t="shared" si="44"/>
        <v> </v>
      </c>
      <c r="I156" s="276" t="str">
        <f t="shared" si="44"/>
        <v> </v>
      </c>
      <c r="J156" s="276" t="str">
        <f t="shared" si="44"/>
        <v> </v>
      </c>
      <c r="K156" s="276" t="str">
        <f t="shared" si="44"/>
        <v> </v>
      </c>
      <c r="L156" s="276" t="str">
        <f t="shared" si="44"/>
        <v> </v>
      </c>
      <c r="M156" s="276" t="str">
        <f t="shared" si="44"/>
        <v> </v>
      </c>
      <c r="N156" s="276" t="str">
        <f t="shared" si="44"/>
        <v> </v>
      </c>
      <c r="O156" s="276" t="str">
        <f t="shared" si="44"/>
        <v> </v>
      </c>
      <c r="P156" s="276" t="str">
        <f t="shared" si="44"/>
        <v> </v>
      </c>
      <c r="Q156" s="277" t="str">
        <f t="shared" si="44"/>
        <v> </v>
      </c>
    </row>
    <row r="157" spans="2:17" ht="13.5" thickBot="1">
      <c r="B157" s="324" t="s">
        <v>358</v>
      </c>
      <c r="C157" s="296" t="s">
        <v>311</v>
      </c>
      <c r="D157" s="325" t="s">
        <v>307</v>
      </c>
      <c r="E157" s="298" t="str">
        <f>IF(E$102&lt;&gt;0,E71/E$102," ")</f>
        <v> </v>
      </c>
      <c r="F157" s="298" t="str">
        <f aca="true" t="shared" si="45" ref="F157:Q157">IF(F$102&lt;&gt;0,F71/F$102," ")</f>
        <v> </v>
      </c>
      <c r="G157" s="298" t="str">
        <f t="shared" si="45"/>
        <v> </v>
      </c>
      <c r="H157" s="298" t="str">
        <f t="shared" si="45"/>
        <v> </v>
      </c>
      <c r="I157" s="298" t="str">
        <f t="shared" si="45"/>
        <v> </v>
      </c>
      <c r="J157" s="298" t="str">
        <f t="shared" si="45"/>
        <v> </v>
      </c>
      <c r="K157" s="298" t="str">
        <f t="shared" si="45"/>
        <v> </v>
      </c>
      <c r="L157" s="298" t="str">
        <f t="shared" si="45"/>
        <v> </v>
      </c>
      <c r="M157" s="298" t="str">
        <f t="shared" si="45"/>
        <v> </v>
      </c>
      <c r="N157" s="298" t="str">
        <f t="shared" si="45"/>
        <v> </v>
      </c>
      <c r="O157" s="298" t="str">
        <f t="shared" si="45"/>
        <v> </v>
      </c>
      <c r="P157" s="298" t="str">
        <f t="shared" si="45"/>
        <v> </v>
      </c>
      <c r="Q157" s="299" t="str">
        <f t="shared" si="45"/>
        <v> </v>
      </c>
    </row>
    <row r="158" ht="13.5" thickTop="1"/>
  </sheetData>
  <sheetProtection/>
  <mergeCells count="15">
    <mergeCell ref="B7:Q7"/>
    <mergeCell ref="B10:B11"/>
    <mergeCell ref="C10:C11"/>
    <mergeCell ref="D10:D11"/>
    <mergeCell ref="E10:Q10"/>
    <mergeCell ref="B74:Q74"/>
    <mergeCell ref="B77:B78"/>
    <mergeCell ref="C77:C78"/>
    <mergeCell ref="D77:D78"/>
    <mergeCell ref="E77:Q77"/>
    <mergeCell ref="B105:Q105"/>
    <mergeCell ref="B108:B109"/>
    <mergeCell ref="C108:C109"/>
    <mergeCell ref="D108:D109"/>
    <mergeCell ref="E108:Q108"/>
  </mergeCells>
  <printOptions horizontalCentered="1"/>
  <pageMargins left="0.31496062992125984" right="0.1968503937007874" top="0.2362204724409449" bottom="0.35433070866141736" header="0.15748031496062992" footer="0.15748031496062992"/>
  <pageSetup fitToHeight="2" horizontalDpi="600" verticalDpi="600" orientation="portrait" paperSize="9" scale="58" r:id="rId1"/>
  <headerFooter alignWithMargins="0">
    <oddFooter>&amp;CСтрана &amp;P од &amp;N</oddFooter>
  </headerFooter>
  <rowBreaks count="1" manualBreakCount="1">
    <brk id="72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183"/>
  <sheetViews>
    <sheetView showGridLines="0" zoomScale="85" zoomScaleNormal="85" zoomScaleSheetLayoutView="75" zoomScalePageLayoutView="0" workbookViewId="0" topLeftCell="A1">
      <selection activeCell="F25" sqref="F25"/>
    </sheetView>
  </sheetViews>
  <sheetFormatPr defaultColWidth="9.140625" defaultRowHeight="12.75"/>
  <cols>
    <col min="1" max="1" width="1.7109375" style="206" customWidth="1"/>
    <col min="2" max="2" width="6.7109375" style="207" customWidth="1"/>
    <col min="3" max="3" width="32.7109375" style="206" customWidth="1"/>
    <col min="4" max="4" width="9.8515625" style="206" bestFit="1" customWidth="1"/>
    <col min="5" max="16" width="8.8515625" style="206" customWidth="1"/>
    <col min="17" max="17" width="12.7109375" style="206" customWidth="1"/>
    <col min="18" max="18" width="2.8515625" style="206" customWidth="1"/>
    <col min="19" max="16384" width="9.140625" style="206" customWidth="1"/>
  </cols>
  <sheetData>
    <row r="1" spans="1:4" ht="12.75">
      <c r="A1" s="192" t="s">
        <v>14</v>
      </c>
      <c r="B1" s="193"/>
      <c r="C1" s="192"/>
      <c r="D1" s="195"/>
    </row>
    <row r="2" spans="1:4" ht="12.75" customHeight="1">
      <c r="A2" s="192"/>
      <c r="B2" s="193"/>
      <c r="C2" s="192"/>
      <c r="D2" s="195"/>
    </row>
    <row r="3" spans="1:4" ht="12.75" customHeight="1">
      <c r="A3" s="171"/>
      <c r="B3" s="11" t="str">
        <f>+CONCATENATE('Poc.strana'!$A$22," ",'Poc.strana'!$C$22)</f>
        <v>Назив енергетског субјекта: </v>
      </c>
      <c r="C3" s="171"/>
      <c r="D3" s="195"/>
    </row>
    <row r="4" spans="1:4" ht="12.75" customHeight="1">
      <c r="A4" s="171"/>
      <c r="B4" s="11" t="str">
        <f>+CONCATENATE('Poc.strana'!$A$35," ",'Poc.strana'!$C$35)</f>
        <v>Датум обраде: </v>
      </c>
      <c r="C4" s="171"/>
      <c r="D4" s="195"/>
    </row>
    <row r="5" ht="12.75" customHeight="1"/>
    <row r="6" ht="12.75" customHeight="1"/>
    <row r="7" spans="2:17" ht="12.75" customHeight="1">
      <c r="B7" s="447" t="str">
        <f>CONCATENATE("Табела ЕТE-6-5.1 ПРИХОД ОД ПРОДАЈЕ ЕЛЕКТРИЧНЕ ЕНЕРГИЈЕ КРАЈЊИМ КУПЦИМА НА ГАРАНТОВАНОМ СНАБДЕВАЊУ",)</f>
        <v>Табела ЕТE-6-5.1 ПРИХОД ОД ПРОДАЈЕ ЕЛЕКТРИЧНЕ ЕНЕРГИЈЕ КРАЈЊИМ КУПЦИМА НА ГАРАНТОВАНОМ СНАБДЕВАЊУ</v>
      </c>
      <c r="C7" s="447"/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447"/>
      <c r="Q7" s="447"/>
    </row>
    <row r="8" spans="3:8" ht="12.75" customHeight="1">
      <c r="C8" s="208"/>
      <c r="D8" s="208"/>
      <c r="E8" s="209"/>
      <c r="F8" s="210"/>
      <c r="G8" s="210"/>
      <c r="H8" s="210"/>
    </row>
    <row r="9" spans="2:17" ht="12.75" customHeight="1" thickBot="1"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</row>
    <row r="10" spans="2:17" ht="12.75" customHeight="1" thickTop="1">
      <c r="B10" s="439" t="s">
        <v>36</v>
      </c>
      <c r="C10" s="441" t="s">
        <v>194</v>
      </c>
      <c r="D10" s="443" t="s">
        <v>195</v>
      </c>
      <c r="E10" s="456" t="s">
        <v>362</v>
      </c>
      <c r="F10" s="456"/>
      <c r="G10" s="456"/>
      <c r="H10" s="456"/>
      <c r="I10" s="456"/>
      <c r="J10" s="456"/>
      <c r="K10" s="456"/>
      <c r="L10" s="456"/>
      <c r="M10" s="456"/>
      <c r="N10" s="456"/>
      <c r="O10" s="456"/>
      <c r="P10" s="456"/>
      <c r="Q10" s="457"/>
    </row>
    <row r="11" spans="2:17" ht="12.75" customHeight="1">
      <c r="B11" s="440"/>
      <c r="C11" s="442"/>
      <c r="D11" s="444"/>
      <c r="E11" s="212" t="s">
        <v>197</v>
      </c>
      <c r="F11" s="212" t="s">
        <v>198</v>
      </c>
      <c r="G11" s="212" t="s">
        <v>199</v>
      </c>
      <c r="H11" s="212" t="s">
        <v>200</v>
      </c>
      <c r="I11" s="212" t="s">
        <v>201</v>
      </c>
      <c r="J11" s="212" t="s">
        <v>202</v>
      </c>
      <c r="K11" s="213" t="s">
        <v>203</v>
      </c>
      <c r="L11" s="213" t="s">
        <v>204</v>
      </c>
      <c r="M11" s="213" t="s">
        <v>205</v>
      </c>
      <c r="N11" s="213" t="s">
        <v>206</v>
      </c>
      <c r="O11" s="213" t="s">
        <v>207</v>
      </c>
      <c r="P11" s="213" t="s">
        <v>208</v>
      </c>
      <c r="Q11" s="214" t="s">
        <v>209</v>
      </c>
    </row>
    <row r="12" spans="2:17" ht="12.75" customHeight="1">
      <c r="B12" s="267"/>
      <c r="C12" s="282" t="s">
        <v>363</v>
      </c>
      <c r="D12" s="326"/>
      <c r="E12" s="327"/>
      <c r="F12" s="327"/>
      <c r="G12" s="327"/>
      <c r="H12" s="327"/>
      <c r="I12" s="327"/>
      <c r="J12" s="327"/>
      <c r="K12" s="327"/>
      <c r="L12" s="327"/>
      <c r="M12" s="327"/>
      <c r="N12" s="327"/>
      <c r="O12" s="327"/>
      <c r="P12" s="327"/>
      <c r="Q12" s="328"/>
    </row>
    <row r="13" spans="2:17" ht="12.75" customHeight="1">
      <c r="B13" s="267" t="s">
        <v>210</v>
      </c>
      <c r="C13" s="216" t="s">
        <v>46</v>
      </c>
      <c r="D13" s="212" t="s">
        <v>212</v>
      </c>
      <c r="E13" s="329">
        <f>E14+E15+E17+E18+E21</f>
        <v>0</v>
      </c>
      <c r="F13" s="329">
        <f aca="true" t="shared" si="0" ref="F13:P13">F14+F15+F17+F18+F21</f>
        <v>0</v>
      </c>
      <c r="G13" s="329">
        <f t="shared" si="0"/>
        <v>0</v>
      </c>
      <c r="H13" s="329">
        <f t="shared" si="0"/>
        <v>0</v>
      </c>
      <c r="I13" s="329">
        <f t="shared" si="0"/>
        <v>0</v>
      </c>
      <c r="J13" s="329">
        <f t="shared" si="0"/>
        <v>0</v>
      </c>
      <c r="K13" s="329">
        <f t="shared" si="0"/>
        <v>0</v>
      </c>
      <c r="L13" s="329">
        <f t="shared" si="0"/>
        <v>0</v>
      </c>
      <c r="M13" s="329">
        <f t="shared" si="0"/>
        <v>0</v>
      </c>
      <c r="N13" s="329">
        <f t="shared" si="0"/>
        <v>0</v>
      </c>
      <c r="O13" s="329">
        <f t="shared" si="0"/>
        <v>0</v>
      </c>
      <c r="P13" s="329">
        <f t="shared" si="0"/>
        <v>0</v>
      </c>
      <c r="Q13" s="330">
        <f>SUM(E13:P13)</f>
        <v>0</v>
      </c>
    </row>
    <row r="14" spans="2:17" ht="12.75" customHeight="1">
      <c r="B14" s="302" t="s">
        <v>29</v>
      </c>
      <c r="C14" s="221" t="s">
        <v>150</v>
      </c>
      <c r="D14" s="222" t="s">
        <v>212</v>
      </c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4">
        <f>SUM(E14:P14)</f>
        <v>0</v>
      </c>
    </row>
    <row r="15" spans="2:17" ht="12.75" customHeight="1">
      <c r="B15" s="308" t="s">
        <v>30</v>
      </c>
      <c r="C15" s="331" t="s">
        <v>364</v>
      </c>
      <c r="D15" s="332" t="s">
        <v>212</v>
      </c>
      <c r="E15" s="333"/>
      <c r="F15" s="333"/>
      <c r="G15" s="333"/>
      <c r="H15" s="333"/>
      <c r="I15" s="333"/>
      <c r="J15" s="333"/>
      <c r="K15" s="333"/>
      <c r="L15" s="333"/>
      <c r="M15" s="333"/>
      <c r="N15" s="333"/>
      <c r="O15" s="333"/>
      <c r="P15" s="333"/>
      <c r="Q15" s="334">
        <f>SUM(E15:P15)</f>
        <v>0</v>
      </c>
    </row>
    <row r="16" spans="2:17" ht="12.75" customHeight="1">
      <c r="B16" s="307" t="s">
        <v>365</v>
      </c>
      <c r="C16" s="335" t="s">
        <v>366</v>
      </c>
      <c r="D16" s="22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28">
        <f>SUM(E16:P16)</f>
        <v>0</v>
      </c>
    </row>
    <row r="17" spans="2:17" ht="12.75" customHeight="1">
      <c r="B17" s="307" t="s">
        <v>367</v>
      </c>
      <c r="C17" s="335" t="s">
        <v>368</v>
      </c>
      <c r="D17" s="226" t="s">
        <v>212</v>
      </c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8">
        <f>SUM(E17:P17)</f>
        <v>0</v>
      </c>
    </row>
    <row r="18" spans="2:17" ht="12.75" customHeight="1">
      <c r="B18" s="307" t="s">
        <v>31</v>
      </c>
      <c r="C18" s="239" t="s">
        <v>302</v>
      </c>
      <c r="D18" s="260" t="s">
        <v>212</v>
      </c>
      <c r="E18" s="336">
        <f aca="true" t="shared" si="1" ref="E18:P18">E19+E20</f>
        <v>0</v>
      </c>
      <c r="F18" s="336">
        <f t="shared" si="1"/>
        <v>0</v>
      </c>
      <c r="G18" s="336">
        <f t="shared" si="1"/>
        <v>0</v>
      </c>
      <c r="H18" s="336">
        <f t="shared" si="1"/>
        <v>0</v>
      </c>
      <c r="I18" s="336">
        <f t="shared" si="1"/>
        <v>0</v>
      </c>
      <c r="J18" s="336">
        <f t="shared" si="1"/>
        <v>0</v>
      </c>
      <c r="K18" s="336">
        <f t="shared" si="1"/>
        <v>0</v>
      </c>
      <c r="L18" s="336">
        <f t="shared" si="1"/>
        <v>0</v>
      </c>
      <c r="M18" s="336">
        <f t="shared" si="1"/>
        <v>0</v>
      </c>
      <c r="N18" s="336">
        <f t="shared" si="1"/>
        <v>0</v>
      </c>
      <c r="O18" s="336">
        <f t="shared" si="1"/>
        <v>0</v>
      </c>
      <c r="P18" s="336">
        <f t="shared" si="1"/>
        <v>0</v>
      </c>
      <c r="Q18" s="337">
        <f aca="true" t="shared" si="2" ref="Q18:Q23">SUM(E18:P18)</f>
        <v>0</v>
      </c>
    </row>
    <row r="19" spans="2:17" ht="12.75" customHeight="1">
      <c r="B19" s="307" t="s">
        <v>369</v>
      </c>
      <c r="C19" s="338" t="s">
        <v>370</v>
      </c>
      <c r="D19" s="260" t="s">
        <v>212</v>
      </c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337">
        <f t="shared" si="2"/>
        <v>0</v>
      </c>
    </row>
    <row r="20" spans="2:17" ht="12.75" customHeight="1">
      <c r="B20" s="307" t="s">
        <v>371</v>
      </c>
      <c r="C20" s="338" t="s">
        <v>372</v>
      </c>
      <c r="D20" s="260" t="s">
        <v>212</v>
      </c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337">
        <f t="shared" si="2"/>
        <v>0</v>
      </c>
    </row>
    <row r="21" spans="2:17" ht="12.75" customHeight="1">
      <c r="B21" s="307" t="s">
        <v>32</v>
      </c>
      <c r="C21" s="339" t="s">
        <v>373</v>
      </c>
      <c r="D21" s="260" t="s">
        <v>212</v>
      </c>
      <c r="E21" s="236">
        <f aca="true" t="shared" si="3" ref="E21:P21">E22+E23</f>
        <v>0</v>
      </c>
      <c r="F21" s="236">
        <f t="shared" si="3"/>
        <v>0</v>
      </c>
      <c r="G21" s="236">
        <f t="shared" si="3"/>
        <v>0</v>
      </c>
      <c r="H21" s="236">
        <f t="shared" si="3"/>
        <v>0</v>
      </c>
      <c r="I21" s="236">
        <f t="shared" si="3"/>
        <v>0</v>
      </c>
      <c r="J21" s="236">
        <f t="shared" si="3"/>
        <v>0</v>
      </c>
      <c r="K21" s="236">
        <f t="shared" si="3"/>
        <v>0</v>
      </c>
      <c r="L21" s="236">
        <f t="shared" si="3"/>
        <v>0</v>
      </c>
      <c r="M21" s="236">
        <f t="shared" si="3"/>
        <v>0</v>
      </c>
      <c r="N21" s="236">
        <f t="shared" si="3"/>
        <v>0</v>
      </c>
      <c r="O21" s="236">
        <f t="shared" si="3"/>
        <v>0</v>
      </c>
      <c r="P21" s="236">
        <f t="shared" si="3"/>
        <v>0</v>
      </c>
      <c r="Q21" s="337">
        <f t="shared" si="2"/>
        <v>0</v>
      </c>
    </row>
    <row r="22" spans="2:17" ht="12.75" customHeight="1">
      <c r="B22" s="259" t="s">
        <v>374</v>
      </c>
      <c r="C22" s="339" t="s">
        <v>375</v>
      </c>
      <c r="D22" s="260" t="s">
        <v>212</v>
      </c>
      <c r="E22" s="340"/>
      <c r="F22" s="340"/>
      <c r="G22" s="340"/>
      <c r="H22" s="340"/>
      <c r="I22" s="340"/>
      <c r="J22" s="340"/>
      <c r="K22" s="340"/>
      <c r="L22" s="340"/>
      <c r="M22" s="340"/>
      <c r="N22" s="340"/>
      <c r="O22" s="340"/>
      <c r="P22" s="340"/>
      <c r="Q22" s="337">
        <f t="shared" si="2"/>
        <v>0</v>
      </c>
    </row>
    <row r="23" spans="2:17" ht="12.75" customHeight="1">
      <c r="B23" s="305" t="s">
        <v>376</v>
      </c>
      <c r="C23" s="286" t="s">
        <v>377</v>
      </c>
      <c r="D23" s="341" t="s">
        <v>212</v>
      </c>
      <c r="E23" s="342"/>
      <c r="F23" s="342"/>
      <c r="G23" s="342"/>
      <c r="H23" s="342"/>
      <c r="I23" s="342"/>
      <c r="J23" s="342"/>
      <c r="K23" s="342"/>
      <c r="L23" s="342"/>
      <c r="M23" s="342"/>
      <c r="N23" s="342"/>
      <c r="O23" s="342"/>
      <c r="P23" s="342"/>
      <c r="Q23" s="343">
        <f t="shared" si="2"/>
        <v>0</v>
      </c>
    </row>
    <row r="24" spans="2:17" ht="12.75" customHeight="1">
      <c r="B24" s="234" t="s">
        <v>210</v>
      </c>
      <c r="C24" s="216" t="s">
        <v>378</v>
      </c>
      <c r="D24" s="217"/>
      <c r="E24" s="344"/>
      <c r="F24" s="344"/>
      <c r="G24" s="344"/>
      <c r="H24" s="344"/>
      <c r="I24" s="344"/>
      <c r="J24" s="344"/>
      <c r="K24" s="344"/>
      <c r="L24" s="344"/>
      <c r="M24" s="344"/>
      <c r="N24" s="344"/>
      <c r="O24" s="344"/>
      <c r="P24" s="344"/>
      <c r="Q24" s="343"/>
    </row>
    <row r="25" spans="2:17" ht="12.75" customHeight="1">
      <c r="B25" s="220" t="s">
        <v>379</v>
      </c>
      <c r="C25" s="221" t="s">
        <v>211</v>
      </c>
      <c r="D25" s="222" t="s">
        <v>212</v>
      </c>
      <c r="E25" s="235">
        <f>+E13</f>
        <v>0</v>
      </c>
      <c r="F25" s="235">
        <f aca="true" t="shared" si="4" ref="F25:P25">+F13</f>
        <v>0</v>
      </c>
      <c r="G25" s="235">
        <f t="shared" si="4"/>
        <v>0</v>
      </c>
      <c r="H25" s="235">
        <f t="shared" si="4"/>
        <v>0</v>
      </c>
      <c r="I25" s="235">
        <f t="shared" si="4"/>
        <v>0</v>
      </c>
      <c r="J25" s="235">
        <f t="shared" si="4"/>
        <v>0</v>
      </c>
      <c r="K25" s="235">
        <f t="shared" si="4"/>
        <v>0</v>
      </c>
      <c r="L25" s="235">
        <f t="shared" si="4"/>
        <v>0</v>
      </c>
      <c r="M25" s="235">
        <f t="shared" si="4"/>
        <v>0</v>
      </c>
      <c r="N25" s="235">
        <f t="shared" si="4"/>
        <v>0</v>
      </c>
      <c r="O25" s="235">
        <f t="shared" si="4"/>
        <v>0</v>
      </c>
      <c r="P25" s="235">
        <f t="shared" si="4"/>
        <v>0</v>
      </c>
      <c r="Q25" s="224">
        <f>SUM(E25:P25)</f>
        <v>0</v>
      </c>
    </row>
    <row r="26" spans="2:17" ht="12.75" customHeight="1">
      <c r="B26" s="240" t="s">
        <v>380</v>
      </c>
      <c r="C26" s="225" t="s">
        <v>221</v>
      </c>
      <c r="D26" s="226" t="s">
        <v>212</v>
      </c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8">
        <f>SUM(E26:P26)</f>
        <v>0</v>
      </c>
    </row>
    <row r="27" spans="2:17" ht="12.75" customHeight="1">
      <c r="B27" s="238" t="s">
        <v>381</v>
      </c>
      <c r="C27" s="225" t="s">
        <v>216</v>
      </c>
      <c r="D27" s="226" t="s">
        <v>212</v>
      </c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8">
        <f>SUM(E27:P27)</f>
        <v>0</v>
      </c>
    </row>
    <row r="28" spans="2:17" ht="12.75" customHeight="1">
      <c r="B28" s="211" t="s">
        <v>382</v>
      </c>
      <c r="C28" s="230" t="s">
        <v>218</v>
      </c>
      <c r="D28" s="231" t="s">
        <v>212</v>
      </c>
      <c r="E28" s="232">
        <f aca="true" t="shared" si="5" ref="E28:P28">+E25-E26-E27</f>
        <v>0</v>
      </c>
      <c r="F28" s="232">
        <f t="shared" si="5"/>
        <v>0</v>
      </c>
      <c r="G28" s="232">
        <f t="shared" si="5"/>
        <v>0</v>
      </c>
      <c r="H28" s="232">
        <f t="shared" si="5"/>
        <v>0</v>
      </c>
      <c r="I28" s="232">
        <f t="shared" si="5"/>
        <v>0</v>
      </c>
      <c r="J28" s="232">
        <f t="shared" si="5"/>
        <v>0</v>
      </c>
      <c r="K28" s="232">
        <f t="shared" si="5"/>
        <v>0</v>
      </c>
      <c r="L28" s="232">
        <f t="shared" si="5"/>
        <v>0</v>
      </c>
      <c r="M28" s="232">
        <f t="shared" si="5"/>
        <v>0</v>
      </c>
      <c r="N28" s="232">
        <f t="shared" si="5"/>
        <v>0</v>
      </c>
      <c r="O28" s="232">
        <f t="shared" si="5"/>
        <v>0</v>
      </c>
      <c r="P28" s="232">
        <f t="shared" si="5"/>
        <v>0</v>
      </c>
      <c r="Q28" s="233">
        <f>SUM(E28:P28)</f>
        <v>0</v>
      </c>
    </row>
    <row r="29" spans="2:17" ht="12.75" customHeight="1">
      <c r="B29" s="267"/>
      <c r="C29" s="286" t="s">
        <v>383</v>
      </c>
      <c r="D29" s="341"/>
      <c r="E29" s="345"/>
      <c r="F29" s="345"/>
      <c r="G29" s="345"/>
      <c r="H29" s="345"/>
      <c r="I29" s="345"/>
      <c r="J29" s="345"/>
      <c r="K29" s="345"/>
      <c r="L29" s="345"/>
      <c r="M29" s="345"/>
      <c r="N29" s="345"/>
      <c r="O29" s="345"/>
      <c r="P29" s="345"/>
      <c r="Q29" s="343"/>
    </row>
    <row r="30" spans="2:17" ht="12.75" customHeight="1">
      <c r="B30" s="267" t="s">
        <v>219</v>
      </c>
      <c r="C30" s="216" t="s">
        <v>258</v>
      </c>
      <c r="D30" s="212" t="s">
        <v>212</v>
      </c>
      <c r="E30" s="329">
        <f aca="true" t="shared" si="6" ref="E30:P30">E36+E68</f>
        <v>0</v>
      </c>
      <c r="F30" s="329">
        <f t="shared" si="6"/>
        <v>0</v>
      </c>
      <c r="G30" s="329">
        <f t="shared" si="6"/>
        <v>0</v>
      </c>
      <c r="H30" s="329">
        <f t="shared" si="6"/>
        <v>0</v>
      </c>
      <c r="I30" s="329">
        <f t="shared" si="6"/>
        <v>0</v>
      </c>
      <c r="J30" s="329">
        <f t="shared" si="6"/>
        <v>0</v>
      </c>
      <c r="K30" s="329">
        <f t="shared" si="6"/>
        <v>0</v>
      </c>
      <c r="L30" s="329">
        <f t="shared" si="6"/>
        <v>0</v>
      </c>
      <c r="M30" s="329">
        <f t="shared" si="6"/>
        <v>0</v>
      </c>
      <c r="N30" s="329">
        <f t="shared" si="6"/>
        <v>0</v>
      </c>
      <c r="O30" s="329">
        <f t="shared" si="6"/>
        <v>0</v>
      </c>
      <c r="P30" s="329">
        <f t="shared" si="6"/>
        <v>0</v>
      </c>
      <c r="Q30" s="330">
        <f>SUM(E30:P30)</f>
        <v>0</v>
      </c>
    </row>
    <row r="31" spans="2:17" ht="12.75" customHeight="1">
      <c r="B31" s="234" t="s">
        <v>219</v>
      </c>
      <c r="C31" s="216" t="s">
        <v>384</v>
      </c>
      <c r="D31" s="217"/>
      <c r="E31" s="344"/>
      <c r="F31" s="344"/>
      <c r="G31" s="344"/>
      <c r="H31" s="344"/>
      <c r="I31" s="344"/>
      <c r="J31" s="344"/>
      <c r="K31" s="344"/>
      <c r="L31" s="344"/>
      <c r="M31" s="344"/>
      <c r="N31" s="344"/>
      <c r="O31" s="344"/>
      <c r="P31" s="344"/>
      <c r="Q31" s="343"/>
    </row>
    <row r="32" spans="2:17" ht="12.75" customHeight="1">
      <c r="B32" s="220" t="s">
        <v>385</v>
      </c>
      <c r="C32" s="221" t="s">
        <v>211</v>
      </c>
      <c r="D32" s="222" t="s">
        <v>212</v>
      </c>
      <c r="E32" s="235">
        <f>+E30</f>
        <v>0</v>
      </c>
      <c r="F32" s="235">
        <f aca="true" t="shared" si="7" ref="F32:P32">+F30</f>
        <v>0</v>
      </c>
      <c r="G32" s="235">
        <f t="shared" si="7"/>
        <v>0</v>
      </c>
      <c r="H32" s="235">
        <f t="shared" si="7"/>
        <v>0</v>
      </c>
      <c r="I32" s="235">
        <f t="shared" si="7"/>
        <v>0</v>
      </c>
      <c r="J32" s="235">
        <f t="shared" si="7"/>
        <v>0</v>
      </c>
      <c r="K32" s="235">
        <f t="shared" si="7"/>
        <v>0</v>
      </c>
      <c r="L32" s="235">
        <f t="shared" si="7"/>
        <v>0</v>
      </c>
      <c r="M32" s="235">
        <f t="shared" si="7"/>
        <v>0</v>
      </c>
      <c r="N32" s="235">
        <f t="shared" si="7"/>
        <v>0</v>
      </c>
      <c r="O32" s="235">
        <f t="shared" si="7"/>
        <v>0</v>
      </c>
      <c r="P32" s="235">
        <f t="shared" si="7"/>
        <v>0</v>
      </c>
      <c r="Q32" s="224">
        <f aca="true" t="shared" si="8" ref="Q32:Q39">SUM(E32:P32)</f>
        <v>0</v>
      </c>
    </row>
    <row r="33" spans="2:17" ht="12.75" customHeight="1">
      <c r="B33" s="240" t="s">
        <v>386</v>
      </c>
      <c r="C33" s="225" t="s">
        <v>221</v>
      </c>
      <c r="D33" s="226" t="s">
        <v>212</v>
      </c>
      <c r="E33" s="346">
        <f>+E65+E91</f>
        <v>0</v>
      </c>
      <c r="F33" s="346">
        <f aca="true" t="shared" si="9" ref="F33:P34">+F65+F91</f>
        <v>0</v>
      </c>
      <c r="G33" s="346">
        <f t="shared" si="9"/>
        <v>0</v>
      </c>
      <c r="H33" s="346">
        <f t="shared" si="9"/>
        <v>0</v>
      </c>
      <c r="I33" s="346">
        <f t="shared" si="9"/>
        <v>0</v>
      </c>
      <c r="J33" s="346">
        <f t="shared" si="9"/>
        <v>0</v>
      </c>
      <c r="K33" s="346">
        <f t="shared" si="9"/>
        <v>0</v>
      </c>
      <c r="L33" s="346">
        <f t="shared" si="9"/>
        <v>0</v>
      </c>
      <c r="M33" s="346">
        <f t="shared" si="9"/>
        <v>0</v>
      </c>
      <c r="N33" s="346">
        <f t="shared" si="9"/>
        <v>0</v>
      </c>
      <c r="O33" s="346">
        <f t="shared" si="9"/>
        <v>0</v>
      </c>
      <c r="P33" s="346">
        <f t="shared" si="9"/>
        <v>0</v>
      </c>
      <c r="Q33" s="228">
        <f t="shared" si="8"/>
        <v>0</v>
      </c>
    </row>
    <row r="34" spans="2:17" ht="12.75" customHeight="1">
      <c r="B34" s="238" t="s">
        <v>387</v>
      </c>
      <c r="C34" s="225" t="s">
        <v>216</v>
      </c>
      <c r="D34" s="226" t="s">
        <v>212</v>
      </c>
      <c r="E34" s="346">
        <f>+E66+E92</f>
        <v>0</v>
      </c>
      <c r="F34" s="346">
        <f t="shared" si="9"/>
        <v>0</v>
      </c>
      <c r="G34" s="346">
        <f t="shared" si="9"/>
        <v>0</v>
      </c>
      <c r="H34" s="346">
        <f t="shared" si="9"/>
        <v>0</v>
      </c>
      <c r="I34" s="346">
        <f t="shared" si="9"/>
        <v>0</v>
      </c>
      <c r="J34" s="346">
        <f t="shared" si="9"/>
        <v>0</v>
      </c>
      <c r="K34" s="346">
        <f t="shared" si="9"/>
        <v>0</v>
      </c>
      <c r="L34" s="346">
        <f t="shared" si="9"/>
        <v>0</v>
      </c>
      <c r="M34" s="346">
        <f t="shared" si="9"/>
        <v>0</v>
      </c>
      <c r="N34" s="346">
        <f t="shared" si="9"/>
        <v>0</v>
      </c>
      <c r="O34" s="346">
        <f t="shared" si="9"/>
        <v>0</v>
      </c>
      <c r="P34" s="346">
        <f t="shared" si="9"/>
        <v>0</v>
      </c>
      <c r="Q34" s="228">
        <f t="shared" si="8"/>
        <v>0</v>
      </c>
    </row>
    <row r="35" spans="2:17" ht="12.75" customHeight="1">
      <c r="B35" s="229" t="s">
        <v>388</v>
      </c>
      <c r="C35" s="230" t="s">
        <v>218</v>
      </c>
      <c r="D35" s="231" t="s">
        <v>212</v>
      </c>
      <c r="E35" s="232">
        <f>+E32-E33-E34</f>
        <v>0</v>
      </c>
      <c r="F35" s="232">
        <f aca="true" t="shared" si="10" ref="F35:P35">+F32-F33-F34</f>
        <v>0</v>
      </c>
      <c r="G35" s="232">
        <f t="shared" si="10"/>
        <v>0</v>
      </c>
      <c r="H35" s="232">
        <f t="shared" si="10"/>
        <v>0</v>
      </c>
      <c r="I35" s="232">
        <f t="shared" si="10"/>
        <v>0</v>
      </c>
      <c r="J35" s="232">
        <f t="shared" si="10"/>
        <v>0</v>
      </c>
      <c r="K35" s="232">
        <f t="shared" si="10"/>
        <v>0</v>
      </c>
      <c r="L35" s="232">
        <f t="shared" si="10"/>
        <v>0</v>
      </c>
      <c r="M35" s="232">
        <f t="shared" si="10"/>
        <v>0</v>
      </c>
      <c r="N35" s="232">
        <f t="shared" si="10"/>
        <v>0</v>
      </c>
      <c r="O35" s="232">
        <f t="shared" si="10"/>
        <v>0</v>
      </c>
      <c r="P35" s="232">
        <f t="shared" si="10"/>
        <v>0</v>
      </c>
      <c r="Q35" s="233">
        <f t="shared" si="8"/>
        <v>0</v>
      </c>
    </row>
    <row r="36" spans="2:17" ht="12.75" customHeight="1">
      <c r="B36" s="308" t="s">
        <v>33</v>
      </c>
      <c r="C36" s="241" t="s">
        <v>389</v>
      </c>
      <c r="D36" s="347" t="s">
        <v>212</v>
      </c>
      <c r="E36" s="348">
        <f>+E37+E46</f>
        <v>0</v>
      </c>
      <c r="F36" s="348">
        <f aca="true" t="shared" si="11" ref="F36:P36">+F37+F46</f>
        <v>0</v>
      </c>
      <c r="G36" s="348">
        <f t="shared" si="11"/>
        <v>0</v>
      </c>
      <c r="H36" s="348">
        <f t="shared" si="11"/>
        <v>0</v>
      </c>
      <c r="I36" s="348">
        <f t="shared" si="11"/>
        <v>0</v>
      </c>
      <c r="J36" s="348">
        <f t="shared" si="11"/>
        <v>0</v>
      </c>
      <c r="K36" s="348">
        <f t="shared" si="11"/>
        <v>0</v>
      </c>
      <c r="L36" s="348">
        <f t="shared" si="11"/>
        <v>0</v>
      </c>
      <c r="M36" s="348">
        <f t="shared" si="11"/>
        <v>0</v>
      </c>
      <c r="N36" s="348">
        <f t="shared" si="11"/>
        <v>0</v>
      </c>
      <c r="O36" s="348">
        <f t="shared" si="11"/>
        <v>0</v>
      </c>
      <c r="P36" s="348">
        <f t="shared" si="11"/>
        <v>0</v>
      </c>
      <c r="Q36" s="349">
        <f t="shared" si="8"/>
        <v>0</v>
      </c>
    </row>
    <row r="37" spans="2:17" ht="12.75" customHeight="1">
      <c r="B37" s="307"/>
      <c r="C37" s="338" t="s">
        <v>390</v>
      </c>
      <c r="D37" s="260" t="s">
        <v>212</v>
      </c>
      <c r="E37" s="336">
        <f>E38+E39+E40</f>
        <v>0</v>
      </c>
      <c r="F37" s="336">
        <f aca="true" t="shared" si="12" ref="F37:P37">F38+F39+F40</f>
        <v>0</v>
      </c>
      <c r="G37" s="336">
        <f t="shared" si="12"/>
        <v>0</v>
      </c>
      <c r="H37" s="336">
        <f t="shared" si="12"/>
        <v>0</v>
      </c>
      <c r="I37" s="336">
        <f t="shared" si="12"/>
        <v>0</v>
      </c>
      <c r="J37" s="336">
        <f t="shared" si="12"/>
        <v>0</v>
      </c>
      <c r="K37" s="336">
        <f t="shared" si="12"/>
        <v>0</v>
      </c>
      <c r="L37" s="336">
        <f t="shared" si="12"/>
        <v>0</v>
      </c>
      <c r="M37" s="336">
        <f t="shared" si="12"/>
        <v>0</v>
      </c>
      <c r="N37" s="336">
        <f t="shared" si="12"/>
        <v>0</v>
      </c>
      <c r="O37" s="336">
        <f t="shared" si="12"/>
        <v>0</v>
      </c>
      <c r="P37" s="336">
        <f t="shared" si="12"/>
        <v>0</v>
      </c>
      <c r="Q37" s="337">
        <f t="shared" si="8"/>
        <v>0</v>
      </c>
    </row>
    <row r="38" spans="2:17" ht="12.75" customHeight="1">
      <c r="B38" s="307" t="s">
        <v>220</v>
      </c>
      <c r="C38" s="239" t="s">
        <v>150</v>
      </c>
      <c r="D38" s="260" t="s">
        <v>212</v>
      </c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337">
        <f t="shared" si="8"/>
        <v>0</v>
      </c>
    </row>
    <row r="39" spans="2:17" ht="12.75" customHeight="1">
      <c r="B39" s="307" t="s">
        <v>222</v>
      </c>
      <c r="C39" s="239" t="s">
        <v>391</v>
      </c>
      <c r="D39" s="260" t="s">
        <v>212</v>
      </c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337">
        <f t="shared" si="8"/>
        <v>0</v>
      </c>
    </row>
    <row r="40" spans="2:17" ht="12.75" customHeight="1">
      <c r="B40" s="307" t="s">
        <v>223</v>
      </c>
      <c r="C40" s="239" t="s">
        <v>302</v>
      </c>
      <c r="D40" s="260" t="s">
        <v>212</v>
      </c>
      <c r="E40" s="336">
        <f>E41+E42+E43+E44+E45</f>
        <v>0</v>
      </c>
      <c r="F40" s="336">
        <f aca="true" t="shared" si="13" ref="F40:P40">F41+F42+F43+F44+F45</f>
        <v>0</v>
      </c>
      <c r="G40" s="336">
        <f t="shared" si="13"/>
        <v>0</v>
      </c>
      <c r="H40" s="336">
        <f t="shared" si="13"/>
        <v>0</v>
      </c>
      <c r="I40" s="336">
        <f t="shared" si="13"/>
        <v>0</v>
      </c>
      <c r="J40" s="336">
        <f t="shared" si="13"/>
        <v>0</v>
      </c>
      <c r="K40" s="336">
        <f t="shared" si="13"/>
        <v>0</v>
      </c>
      <c r="L40" s="336">
        <f t="shared" si="13"/>
        <v>0</v>
      </c>
      <c r="M40" s="336">
        <f t="shared" si="13"/>
        <v>0</v>
      </c>
      <c r="N40" s="336">
        <f t="shared" si="13"/>
        <v>0</v>
      </c>
      <c r="O40" s="336">
        <f t="shared" si="13"/>
        <v>0</v>
      </c>
      <c r="P40" s="336">
        <f t="shared" si="13"/>
        <v>0</v>
      </c>
      <c r="Q40" s="337">
        <f aca="true" t="shared" si="14" ref="Q40:Q45">SUM(E40:P40)</f>
        <v>0</v>
      </c>
    </row>
    <row r="41" spans="2:17" ht="12.75" customHeight="1">
      <c r="B41" s="307" t="s">
        <v>392</v>
      </c>
      <c r="C41" s="339" t="s">
        <v>393</v>
      </c>
      <c r="D41" s="260" t="s">
        <v>212</v>
      </c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337">
        <f t="shared" si="14"/>
        <v>0</v>
      </c>
    </row>
    <row r="42" spans="2:17" ht="12.75" customHeight="1">
      <c r="B42" s="303" t="s">
        <v>394</v>
      </c>
      <c r="C42" s="339" t="s">
        <v>395</v>
      </c>
      <c r="D42" s="260" t="s">
        <v>212</v>
      </c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337">
        <f t="shared" si="14"/>
        <v>0</v>
      </c>
    </row>
    <row r="43" spans="2:17" ht="12.75" customHeight="1">
      <c r="B43" s="307" t="s">
        <v>396</v>
      </c>
      <c r="C43" s="339" t="s">
        <v>397</v>
      </c>
      <c r="D43" s="260" t="s">
        <v>212</v>
      </c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337">
        <f t="shared" si="14"/>
        <v>0</v>
      </c>
    </row>
    <row r="44" spans="2:17" ht="12.75" customHeight="1">
      <c r="B44" s="303" t="s">
        <v>398</v>
      </c>
      <c r="C44" s="339" t="s">
        <v>399</v>
      </c>
      <c r="D44" s="260" t="s">
        <v>212</v>
      </c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337">
        <f t="shared" si="14"/>
        <v>0</v>
      </c>
    </row>
    <row r="45" spans="2:17" ht="12.75" customHeight="1">
      <c r="B45" s="307" t="s">
        <v>400</v>
      </c>
      <c r="C45" s="339" t="s">
        <v>401</v>
      </c>
      <c r="D45" s="260" t="s">
        <v>212</v>
      </c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337">
        <f t="shared" si="14"/>
        <v>0</v>
      </c>
    </row>
    <row r="46" spans="2:17" ht="12.75" customHeight="1">
      <c r="B46" s="303"/>
      <c r="C46" s="338" t="s">
        <v>402</v>
      </c>
      <c r="D46" s="260" t="s">
        <v>212</v>
      </c>
      <c r="E46" s="336">
        <f>+E47+E48+E49</f>
        <v>0</v>
      </c>
      <c r="F46" s="336">
        <f aca="true" t="shared" si="15" ref="F46:P46">+F47+F48+F49</f>
        <v>0</v>
      </c>
      <c r="G46" s="336">
        <f t="shared" si="15"/>
        <v>0</v>
      </c>
      <c r="H46" s="336">
        <f t="shared" si="15"/>
        <v>0</v>
      </c>
      <c r="I46" s="336">
        <f t="shared" si="15"/>
        <v>0</v>
      </c>
      <c r="J46" s="336">
        <f t="shared" si="15"/>
        <v>0</v>
      </c>
      <c r="K46" s="336">
        <f t="shared" si="15"/>
        <v>0</v>
      </c>
      <c r="L46" s="336">
        <f t="shared" si="15"/>
        <v>0</v>
      </c>
      <c r="M46" s="336">
        <f t="shared" si="15"/>
        <v>0</v>
      </c>
      <c r="N46" s="336">
        <f t="shared" si="15"/>
        <v>0</v>
      </c>
      <c r="O46" s="336">
        <f t="shared" si="15"/>
        <v>0</v>
      </c>
      <c r="P46" s="336">
        <f t="shared" si="15"/>
        <v>0</v>
      </c>
      <c r="Q46" s="337">
        <f>SUM(E46:P46)</f>
        <v>0</v>
      </c>
    </row>
    <row r="47" spans="2:17" ht="12.75" customHeight="1">
      <c r="B47" s="303" t="s">
        <v>403</v>
      </c>
      <c r="C47" s="239" t="s">
        <v>150</v>
      </c>
      <c r="D47" s="260" t="s">
        <v>212</v>
      </c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337">
        <f>SUM(E47:P47)</f>
        <v>0</v>
      </c>
    </row>
    <row r="48" spans="2:17" ht="12.75" customHeight="1">
      <c r="B48" s="303" t="s">
        <v>404</v>
      </c>
      <c r="C48" s="239" t="s">
        <v>391</v>
      </c>
      <c r="D48" s="260" t="s">
        <v>212</v>
      </c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337">
        <f>SUM(E48:P48)</f>
        <v>0</v>
      </c>
    </row>
    <row r="49" spans="2:17" ht="12.75" customHeight="1">
      <c r="B49" s="303" t="s">
        <v>405</v>
      </c>
      <c r="C49" s="239" t="s">
        <v>302</v>
      </c>
      <c r="D49" s="260" t="s">
        <v>212</v>
      </c>
      <c r="E49" s="336">
        <f aca="true" t="shared" si="16" ref="E49:P49">E50+E55+E60</f>
        <v>0</v>
      </c>
      <c r="F49" s="336">
        <f t="shared" si="16"/>
        <v>0</v>
      </c>
      <c r="G49" s="336">
        <f t="shared" si="16"/>
        <v>0</v>
      </c>
      <c r="H49" s="336">
        <f t="shared" si="16"/>
        <v>0</v>
      </c>
      <c r="I49" s="336">
        <f t="shared" si="16"/>
        <v>0</v>
      </c>
      <c r="J49" s="336">
        <f t="shared" si="16"/>
        <v>0</v>
      </c>
      <c r="K49" s="336">
        <f t="shared" si="16"/>
        <v>0</v>
      </c>
      <c r="L49" s="336">
        <f t="shared" si="16"/>
        <v>0</v>
      </c>
      <c r="M49" s="336">
        <f t="shared" si="16"/>
        <v>0</v>
      </c>
      <c r="N49" s="336">
        <f t="shared" si="16"/>
        <v>0</v>
      </c>
      <c r="O49" s="336">
        <f t="shared" si="16"/>
        <v>0</v>
      </c>
      <c r="P49" s="336">
        <f t="shared" si="16"/>
        <v>0</v>
      </c>
      <c r="Q49" s="337">
        <f aca="true" t="shared" si="17" ref="Q49:Q106">SUM(E49:P49)</f>
        <v>0</v>
      </c>
    </row>
    <row r="50" spans="2:17" ht="12.75" customHeight="1">
      <c r="B50" s="303" t="s">
        <v>406</v>
      </c>
      <c r="C50" s="339" t="s">
        <v>407</v>
      </c>
      <c r="D50" s="260" t="s">
        <v>212</v>
      </c>
      <c r="E50" s="336">
        <f aca="true" t="shared" si="18" ref="E50:P50">E51+E52+E53+E54</f>
        <v>0</v>
      </c>
      <c r="F50" s="336">
        <f t="shared" si="18"/>
        <v>0</v>
      </c>
      <c r="G50" s="336">
        <f t="shared" si="18"/>
        <v>0</v>
      </c>
      <c r="H50" s="336">
        <f t="shared" si="18"/>
        <v>0</v>
      </c>
      <c r="I50" s="336">
        <f t="shared" si="18"/>
        <v>0</v>
      </c>
      <c r="J50" s="336">
        <f t="shared" si="18"/>
        <v>0</v>
      </c>
      <c r="K50" s="336">
        <f t="shared" si="18"/>
        <v>0</v>
      </c>
      <c r="L50" s="336">
        <f t="shared" si="18"/>
        <v>0</v>
      </c>
      <c r="M50" s="336">
        <f t="shared" si="18"/>
        <v>0</v>
      </c>
      <c r="N50" s="336">
        <f t="shared" si="18"/>
        <v>0</v>
      </c>
      <c r="O50" s="336">
        <f t="shared" si="18"/>
        <v>0</v>
      </c>
      <c r="P50" s="336">
        <f t="shared" si="18"/>
        <v>0</v>
      </c>
      <c r="Q50" s="337">
        <f t="shared" si="17"/>
        <v>0</v>
      </c>
    </row>
    <row r="51" spans="2:17" ht="12.75" customHeight="1">
      <c r="B51" s="303" t="s">
        <v>408</v>
      </c>
      <c r="C51" s="339" t="s">
        <v>409</v>
      </c>
      <c r="D51" s="260" t="s">
        <v>212</v>
      </c>
      <c r="E51" s="227"/>
      <c r="F51" s="227"/>
      <c r="G51" s="227"/>
      <c r="H51" s="227"/>
      <c r="I51" s="227"/>
      <c r="J51" s="227"/>
      <c r="K51" s="227"/>
      <c r="L51" s="227"/>
      <c r="M51" s="227"/>
      <c r="N51" s="227"/>
      <c r="O51" s="227"/>
      <c r="P51" s="227"/>
      <c r="Q51" s="337">
        <f t="shared" si="17"/>
        <v>0</v>
      </c>
    </row>
    <row r="52" spans="2:17" ht="12.75" customHeight="1">
      <c r="B52" s="303" t="s">
        <v>410</v>
      </c>
      <c r="C52" s="338" t="s">
        <v>411</v>
      </c>
      <c r="D52" s="260" t="s">
        <v>212</v>
      </c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337">
        <f t="shared" si="17"/>
        <v>0</v>
      </c>
    </row>
    <row r="53" spans="2:17" ht="12.75" customHeight="1">
      <c r="B53" s="303" t="s">
        <v>412</v>
      </c>
      <c r="C53" s="339" t="s">
        <v>413</v>
      </c>
      <c r="D53" s="260" t="s">
        <v>212</v>
      </c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227"/>
      <c r="Q53" s="337">
        <f t="shared" si="17"/>
        <v>0</v>
      </c>
    </row>
    <row r="54" spans="2:17" ht="12.75" customHeight="1">
      <c r="B54" s="303" t="s">
        <v>414</v>
      </c>
      <c r="C54" s="338" t="s">
        <v>415</v>
      </c>
      <c r="D54" s="260" t="s">
        <v>212</v>
      </c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337">
        <f t="shared" si="17"/>
        <v>0</v>
      </c>
    </row>
    <row r="55" spans="2:17" ht="12.75" customHeight="1">
      <c r="B55" s="303" t="s">
        <v>416</v>
      </c>
      <c r="C55" s="339" t="s">
        <v>397</v>
      </c>
      <c r="D55" s="260" t="s">
        <v>212</v>
      </c>
      <c r="E55" s="336">
        <f aca="true" t="shared" si="19" ref="E55:P55">E56+E57+E58+E59</f>
        <v>0</v>
      </c>
      <c r="F55" s="336">
        <f t="shared" si="19"/>
        <v>0</v>
      </c>
      <c r="G55" s="336">
        <f t="shared" si="19"/>
        <v>0</v>
      </c>
      <c r="H55" s="336">
        <f t="shared" si="19"/>
        <v>0</v>
      </c>
      <c r="I55" s="336">
        <f t="shared" si="19"/>
        <v>0</v>
      </c>
      <c r="J55" s="336">
        <f t="shared" si="19"/>
        <v>0</v>
      </c>
      <c r="K55" s="336">
        <f t="shared" si="19"/>
        <v>0</v>
      </c>
      <c r="L55" s="336">
        <f t="shared" si="19"/>
        <v>0</v>
      </c>
      <c r="M55" s="336">
        <f t="shared" si="19"/>
        <v>0</v>
      </c>
      <c r="N55" s="336">
        <f t="shared" si="19"/>
        <v>0</v>
      </c>
      <c r="O55" s="336">
        <f t="shared" si="19"/>
        <v>0</v>
      </c>
      <c r="P55" s="336">
        <f t="shared" si="19"/>
        <v>0</v>
      </c>
      <c r="Q55" s="337">
        <f t="shared" si="17"/>
        <v>0</v>
      </c>
    </row>
    <row r="56" spans="2:17" ht="12.75" customHeight="1">
      <c r="B56" s="303" t="s">
        <v>417</v>
      </c>
      <c r="C56" s="339" t="s">
        <v>409</v>
      </c>
      <c r="D56" s="260" t="s">
        <v>212</v>
      </c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337">
        <f t="shared" si="17"/>
        <v>0</v>
      </c>
    </row>
    <row r="57" spans="2:17" ht="12.75" customHeight="1">
      <c r="B57" s="303" t="s">
        <v>418</v>
      </c>
      <c r="C57" s="338" t="s">
        <v>411</v>
      </c>
      <c r="D57" s="260" t="s">
        <v>212</v>
      </c>
      <c r="E57" s="227"/>
      <c r="F57" s="227"/>
      <c r="G57" s="227"/>
      <c r="H57" s="227"/>
      <c r="I57" s="227"/>
      <c r="J57" s="227"/>
      <c r="K57" s="227"/>
      <c r="L57" s="227"/>
      <c r="M57" s="227"/>
      <c r="N57" s="227"/>
      <c r="O57" s="227"/>
      <c r="P57" s="227"/>
      <c r="Q57" s="337">
        <f t="shared" si="17"/>
        <v>0</v>
      </c>
    </row>
    <row r="58" spans="2:17" ht="12.75" customHeight="1">
      <c r="B58" s="303" t="s">
        <v>419</v>
      </c>
      <c r="C58" s="339" t="s">
        <v>413</v>
      </c>
      <c r="D58" s="260" t="s">
        <v>212</v>
      </c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337">
        <f t="shared" si="17"/>
        <v>0</v>
      </c>
    </row>
    <row r="59" spans="2:17" ht="12.75" customHeight="1">
      <c r="B59" s="303" t="s">
        <v>420</v>
      </c>
      <c r="C59" s="338" t="s">
        <v>415</v>
      </c>
      <c r="D59" s="260" t="s">
        <v>212</v>
      </c>
      <c r="E59" s="227"/>
      <c r="F59" s="227"/>
      <c r="G59" s="227"/>
      <c r="H59" s="227"/>
      <c r="I59" s="227"/>
      <c r="J59" s="227"/>
      <c r="K59" s="227"/>
      <c r="L59" s="227"/>
      <c r="M59" s="227"/>
      <c r="N59" s="227"/>
      <c r="O59" s="227"/>
      <c r="P59" s="227"/>
      <c r="Q59" s="337">
        <f t="shared" si="17"/>
        <v>0</v>
      </c>
    </row>
    <row r="60" spans="2:17" ht="12.75" customHeight="1">
      <c r="B60" s="303" t="s">
        <v>421</v>
      </c>
      <c r="C60" s="339" t="s">
        <v>401</v>
      </c>
      <c r="D60" s="260" t="s">
        <v>212</v>
      </c>
      <c r="E60" s="336">
        <f aca="true" t="shared" si="20" ref="E60:P60">E61+E62</f>
        <v>0</v>
      </c>
      <c r="F60" s="336">
        <f t="shared" si="20"/>
        <v>0</v>
      </c>
      <c r="G60" s="336">
        <f t="shared" si="20"/>
        <v>0</v>
      </c>
      <c r="H60" s="336">
        <f t="shared" si="20"/>
        <v>0</v>
      </c>
      <c r="I60" s="336">
        <f t="shared" si="20"/>
        <v>0</v>
      </c>
      <c r="J60" s="336">
        <f t="shared" si="20"/>
        <v>0</v>
      </c>
      <c r="K60" s="336">
        <f t="shared" si="20"/>
        <v>0</v>
      </c>
      <c r="L60" s="336">
        <f t="shared" si="20"/>
        <v>0</v>
      </c>
      <c r="M60" s="336">
        <f t="shared" si="20"/>
        <v>0</v>
      </c>
      <c r="N60" s="336">
        <f t="shared" si="20"/>
        <v>0</v>
      </c>
      <c r="O60" s="336">
        <f t="shared" si="20"/>
        <v>0</v>
      </c>
      <c r="P60" s="336">
        <f t="shared" si="20"/>
        <v>0</v>
      </c>
      <c r="Q60" s="337">
        <f t="shared" si="17"/>
        <v>0</v>
      </c>
    </row>
    <row r="61" spans="2:17" ht="12.75" customHeight="1">
      <c r="B61" s="303" t="s">
        <v>422</v>
      </c>
      <c r="C61" s="339" t="s">
        <v>423</v>
      </c>
      <c r="D61" s="260" t="s">
        <v>212</v>
      </c>
      <c r="E61" s="227"/>
      <c r="F61" s="227"/>
      <c r="G61" s="227"/>
      <c r="H61" s="227"/>
      <c r="I61" s="227"/>
      <c r="J61" s="227"/>
      <c r="K61" s="227"/>
      <c r="L61" s="227"/>
      <c r="M61" s="227"/>
      <c r="N61" s="227"/>
      <c r="O61" s="227"/>
      <c r="P61" s="227"/>
      <c r="Q61" s="337">
        <f t="shared" si="17"/>
        <v>0</v>
      </c>
    </row>
    <row r="62" spans="2:17" ht="12.75" customHeight="1">
      <c r="B62" s="303" t="s">
        <v>424</v>
      </c>
      <c r="C62" s="339" t="s">
        <v>425</v>
      </c>
      <c r="D62" s="260" t="s">
        <v>212</v>
      </c>
      <c r="E62" s="227"/>
      <c r="F62" s="227"/>
      <c r="G62" s="227"/>
      <c r="H62" s="227"/>
      <c r="I62" s="227"/>
      <c r="J62" s="227"/>
      <c r="K62" s="227"/>
      <c r="L62" s="227"/>
      <c r="M62" s="227"/>
      <c r="N62" s="227"/>
      <c r="O62" s="227"/>
      <c r="P62" s="227"/>
      <c r="Q62" s="337">
        <f t="shared" si="17"/>
        <v>0</v>
      </c>
    </row>
    <row r="63" spans="2:17" ht="12.75" customHeight="1">
      <c r="B63" s="234" t="s">
        <v>33</v>
      </c>
      <c r="C63" s="216" t="s">
        <v>426</v>
      </c>
      <c r="D63" s="217"/>
      <c r="E63" s="344"/>
      <c r="F63" s="344"/>
      <c r="G63" s="344"/>
      <c r="H63" s="344"/>
      <c r="I63" s="344"/>
      <c r="J63" s="344"/>
      <c r="K63" s="344"/>
      <c r="L63" s="344"/>
      <c r="M63" s="344"/>
      <c r="N63" s="344"/>
      <c r="O63" s="344"/>
      <c r="P63" s="344"/>
      <c r="Q63" s="343"/>
    </row>
    <row r="64" spans="2:17" ht="12.75" customHeight="1">
      <c r="B64" s="220" t="s">
        <v>427</v>
      </c>
      <c r="C64" s="221" t="s">
        <v>211</v>
      </c>
      <c r="D64" s="222" t="s">
        <v>212</v>
      </c>
      <c r="E64" s="235">
        <f>+E36</f>
        <v>0</v>
      </c>
      <c r="F64" s="235">
        <f aca="true" t="shared" si="21" ref="F64:P64">+F36</f>
        <v>0</v>
      </c>
      <c r="G64" s="235">
        <f t="shared" si="21"/>
        <v>0</v>
      </c>
      <c r="H64" s="235">
        <f t="shared" si="21"/>
        <v>0</v>
      </c>
      <c r="I64" s="235">
        <f t="shared" si="21"/>
        <v>0</v>
      </c>
      <c r="J64" s="235">
        <f t="shared" si="21"/>
        <v>0</v>
      </c>
      <c r="K64" s="235">
        <f t="shared" si="21"/>
        <v>0</v>
      </c>
      <c r="L64" s="235">
        <f t="shared" si="21"/>
        <v>0</v>
      </c>
      <c r="M64" s="235">
        <f t="shared" si="21"/>
        <v>0</v>
      </c>
      <c r="N64" s="235">
        <f t="shared" si="21"/>
        <v>0</v>
      </c>
      <c r="O64" s="235">
        <f t="shared" si="21"/>
        <v>0</v>
      </c>
      <c r="P64" s="235">
        <f t="shared" si="21"/>
        <v>0</v>
      </c>
      <c r="Q64" s="224">
        <f>SUM(E64:P64)</f>
        <v>0</v>
      </c>
    </row>
    <row r="65" spans="2:17" ht="12.75" customHeight="1">
      <c r="B65" s="240" t="s">
        <v>428</v>
      </c>
      <c r="C65" s="225" t="s">
        <v>221</v>
      </c>
      <c r="D65" s="226" t="s">
        <v>212</v>
      </c>
      <c r="E65" s="227"/>
      <c r="F65" s="227"/>
      <c r="G65" s="227"/>
      <c r="H65" s="227"/>
      <c r="I65" s="227"/>
      <c r="J65" s="227"/>
      <c r="K65" s="227"/>
      <c r="L65" s="227"/>
      <c r="M65" s="227"/>
      <c r="N65" s="227"/>
      <c r="O65" s="227"/>
      <c r="P65" s="227"/>
      <c r="Q65" s="228">
        <f>SUM(E65:P65)</f>
        <v>0</v>
      </c>
    </row>
    <row r="66" spans="2:17" ht="12.75" customHeight="1">
      <c r="B66" s="238" t="s">
        <v>429</v>
      </c>
      <c r="C66" s="225" t="s">
        <v>216</v>
      </c>
      <c r="D66" s="226" t="s">
        <v>212</v>
      </c>
      <c r="E66" s="227"/>
      <c r="F66" s="227"/>
      <c r="G66" s="227"/>
      <c r="H66" s="227"/>
      <c r="I66" s="227"/>
      <c r="J66" s="227"/>
      <c r="K66" s="227"/>
      <c r="L66" s="227"/>
      <c r="M66" s="227"/>
      <c r="N66" s="227"/>
      <c r="O66" s="227"/>
      <c r="P66" s="227"/>
      <c r="Q66" s="228">
        <f>SUM(E66:P66)</f>
        <v>0</v>
      </c>
    </row>
    <row r="67" spans="2:17" ht="12.75" customHeight="1">
      <c r="B67" s="229" t="s">
        <v>430</v>
      </c>
      <c r="C67" s="230" t="s">
        <v>218</v>
      </c>
      <c r="D67" s="231" t="s">
        <v>212</v>
      </c>
      <c r="E67" s="232">
        <f aca="true" t="shared" si="22" ref="E67:P67">+E64-E65-E66</f>
        <v>0</v>
      </c>
      <c r="F67" s="232">
        <f t="shared" si="22"/>
        <v>0</v>
      </c>
      <c r="G67" s="232">
        <f t="shared" si="22"/>
        <v>0</v>
      </c>
      <c r="H67" s="232">
        <f t="shared" si="22"/>
        <v>0</v>
      </c>
      <c r="I67" s="232">
        <f t="shared" si="22"/>
        <v>0</v>
      </c>
      <c r="J67" s="232">
        <f t="shared" si="22"/>
        <v>0</v>
      </c>
      <c r="K67" s="232">
        <f t="shared" si="22"/>
        <v>0</v>
      </c>
      <c r="L67" s="232">
        <f t="shared" si="22"/>
        <v>0</v>
      </c>
      <c r="M67" s="232">
        <f t="shared" si="22"/>
        <v>0</v>
      </c>
      <c r="N67" s="232">
        <f t="shared" si="22"/>
        <v>0</v>
      </c>
      <c r="O67" s="232">
        <f t="shared" si="22"/>
        <v>0</v>
      </c>
      <c r="P67" s="232">
        <f t="shared" si="22"/>
        <v>0</v>
      </c>
      <c r="Q67" s="233">
        <f>SUM(E67:P67)</f>
        <v>0</v>
      </c>
    </row>
    <row r="68" spans="2:17" ht="12.75" customHeight="1">
      <c r="B68" s="350" t="s">
        <v>34</v>
      </c>
      <c r="C68" s="239" t="s">
        <v>48</v>
      </c>
      <c r="D68" s="260" t="s">
        <v>212</v>
      </c>
      <c r="E68" s="336">
        <f aca="true" t="shared" si="23" ref="E68:P68">E69+E76+E94+E107</f>
        <v>0</v>
      </c>
      <c r="F68" s="336">
        <f t="shared" si="23"/>
        <v>0</v>
      </c>
      <c r="G68" s="336">
        <f t="shared" si="23"/>
        <v>0</v>
      </c>
      <c r="H68" s="336">
        <f t="shared" si="23"/>
        <v>0</v>
      </c>
      <c r="I68" s="336">
        <f t="shared" si="23"/>
        <v>0</v>
      </c>
      <c r="J68" s="336">
        <f t="shared" si="23"/>
        <v>0</v>
      </c>
      <c r="K68" s="336">
        <f t="shared" si="23"/>
        <v>0</v>
      </c>
      <c r="L68" s="336">
        <f t="shared" si="23"/>
        <v>0</v>
      </c>
      <c r="M68" s="336">
        <f t="shared" si="23"/>
        <v>0</v>
      </c>
      <c r="N68" s="336">
        <f t="shared" si="23"/>
        <v>0</v>
      </c>
      <c r="O68" s="336">
        <f t="shared" si="23"/>
        <v>0</v>
      </c>
      <c r="P68" s="336">
        <f t="shared" si="23"/>
        <v>0</v>
      </c>
      <c r="Q68" s="337">
        <f t="shared" si="17"/>
        <v>0</v>
      </c>
    </row>
    <row r="69" spans="2:17" ht="12.75" customHeight="1">
      <c r="B69" s="303"/>
      <c r="C69" s="338" t="s">
        <v>390</v>
      </c>
      <c r="D69" s="260" t="s">
        <v>212</v>
      </c>
      <c r="E69" s="336">
        <f>+E70+E71+E72</f>
        <v>0</v>
      </c>
      <c r="F69" s="336">
        <f aca="true" t="shared" si="24" ref="F69:P69">+F70+F71+F72</f>
        <v>0</v>
      </c>
      <c r="G69" s="336">
        <f t="shared" si="24"/>
        <v>0</v>
      </c>
      <c r="H69" s="336">
        <f t="shared" si="24"/>
        <v>0</v>
      </c>
      <c r="I69" s="336">
        <f t="shared" si="24"/>
        <v>0</v>
      </c>
      <c r="J69" s="336">
        <f t="shared" si="24"/>
        <v>0</v>
      </c>
      <c r="K69" s="336">
        <f t="shared" si="24"/>
        <v>0</v>
      </c>
      <c r="L69" s="336">
        <f t="shared" si="24"/>
        <v>0</v>
      </c>
      <c r="M69" s="336">
        <f t="shared" si="24"/>
        <v>0</v>
      </c>
      <c r="N69" s="336">
        <f t="shared" si="24"/>
        <v>0</v>
      </c>
      <c r="O69" s="336">
        <f t="shared" si="24"/>
        <v>0</v>
      </c>
      <c r="P69" s="336">
        <f t="shared" si="24"/>
        <v>0</v>
      </c>
      <c r="Q69" s="337">
        <f t="shared" si="17"/>
        <v>0</v>
      </c>
    </row>
    <row r="70" spans="2:17" ht="12.75" customHeight="1">
      <c r="B70" s="303" t="s">
        <v>90</v>
      </c>
      <c r="C70" s="239" t="s">
        <v>150</v>
      </c>
      <c r="D70" s="260" t="s">
        <v>212</v>
      </c>
      <c r="E70" s="227"/>
      <c r="F70" s="227"/>
      <c r="G70" s="227"/>
      <c r="H70" s="227"/>
      <c r="I70" s="227"/>
      <c r="J70" s="227"/>
      <c r="K70" s="227"/>
      <c r="L70" s="227"/>
      <c r="M70" s="227"/>
      <c r="N70" s="227"/>
      <c r="O70" s="227"/>
      <c r="P70" s="227"/>
      <c r="Q70" s="337">
        <f t="shared" si="17"/>
        <v>0</v>
      </c>
    </row>
    <row r="71" spans="2:17" ht="12.75" customHeight="1">
      <c r="B71" s="303" t="s">
        <v>91</v>
      </c>
      <c r="C71" s="239" t="s">
        <v>391</v>
      </c>
      <c r="D71" s="260" t="s">
        <v>212</v>
      </c>
      <c r="E71" s="227"/>
      <c r="F71" s="227"/>
      <c r="G71" s="227"/>
      <c r="H71" s="227"/>
      <c r="I71" s="227"/>
      <c r="J71" s="227"/>
      <c r="K71" s="227"/>
      <c r="L71" s="227"/>
      <c r="M71" s="227"/>
      <c r="N71" s="227"/>
      <c r="O71" s="227"/>
      <c r="P71" s="227"/>
      <c r="Q71" s="337">
        <f t="shared" si="17"/>
        <v>0</v>
      </c>
    </row>
    <row r="72" spans="2:17" ht="12.75" customHeight="1">
      <c r="B72" s="303" t="s">
        <v>92</v>
      </c>
      <c r="C72" s="239" t="s">
        <v>302</v>
      </c>
      <c r="D72" s="260" t="s">
        <v>212</v>
      </c>
      <c r="E72" s="336">
        <f aca="true" t="shared" si="25" ref="E72:P72">E73+E74+E75</f>
        <v>0</v>
      </c>
      <c r="F72" s="336">
        <f t="shared" si="25"/>
        <v>0</v>
      </c>
      <c r="G72" s="336">
        <f t="shared" si="25"/>
        <v>0</v>
      </c>
      <c r="H72" s="336">
        <f t="shared" si="25"/>
        <v>0</v>
      </c>
      <c r="I72" s="336">
        <f t="shared" si="25"/>
        <v>0</v>
      </c>
      <c r="J72" s="336">
        <f t="shared" si="25"/>
        <v>0</v>
      </c>
      <c r="K72" s="336">
        <f t="shared" si="25"/>
        <v>0</v>
      </c>
      <c r="L72" s="336">
        <f t="shared" si="25"/>
        <v>0</v>
      </c>
      <c r="M72" s="336">
        <f t="shared" si="25"/>
        <v>0</v>
      </c>
      <c r="N72" s="336">
        <f t="shared" si="25"/>
        <v>0</v>
      </c>
      <c r="O72" s="336">
        <f t="shared" si="25"/>
        <v>0</v>
      </c>
      <c r="P72" s="336">
        <f t="shared" si="25"/>
        <v>0</v>
      </c>
      <c r="Q72" s="337">
        <f t="shared" si="17"/>
        <v>0</v>
      </c>
    </row>
    <row r="73" spans="2:17" ht="12.75" customHeight="1">
      <c r="B73" s="303" t="s">
        <v>118</v>
      </c>
      <c r="C73" s="339" t="s">
        <v>431</v>
      </c>
      <c r="D73" s="260" t="s">
        <v>212</v>
      </c>
      <c r="E73" s="227"/>
      <c r="F73" s="227"/>
      <c r="G73" s="227"/>
      <c r="H73" s="227"/>
      <c r="I73" s="227"/>
      <c r="J73" s="227"/>
      <c r="K73" s="227"/>
      <c r="L73" s="227"/>
      <c r="M73" s="227"/>
      <c r="N73" s="227"/>
      <c r="O73" s="227"/>
      <c r="P73" s="227"/>
      <c r="Q73" s="337">
        <f t="shared" si="17"/>
        <v>0</v>
      </c>
    </row>
    <row r="74" spans="2:17" ht="12.75" customHeight="1">
      <c r="B74" s="303" t="s">
        <v>119</v>
      </c>
      <c r="C74" s="339" t="s">
        <v>432</v>
      </c>
      <c r="D74" s="260" t="s">
        <v>212</v>
      </c>
      <c r="E74" s="227"/>
      <c r="F74" s="227"/>
      <c r="G74" s="227"/>
      <c r="H74" s="227"/>
      <c r="I74" s="227"/>
      <c r="J74" s="227"/>
      <c r="K74" s="227"/>
      <c r="L74" s="227"/>
      <c r="M74" s="227"/>
      <c r="N74" s="227"/>
      <c r="O74" s="227"/>
      <c r="P74" s="227"/>
      <c r="Q74" s="337">
        <f t="shared" si="17"/>
        <v>0</v>
      </c>
    </row>
    <row r="75" spans="2:17" ht="12.75" customHeight="1">
      <c r="B75" s="303" t="s">
        <v>120</v>
      </c>
      <c r="C75" s="339" t="s">
        <v>433</v>
      </c>
      <c r="D75" s="260" t="s">
        <v>212</v>
      </c>
      <c r="E75" s="227"/>
      <c r="F75" s="227"/>
      <c r="G75" s="227"/>
      <c r="H75" s="227"/>
      <c r="I75" s="227"/>
      <c r="J75" s="227"/>
      <c r="K75" s="227"/>
      <c r="L75" s="227"/>
      <c r="M75" s="227"/>
      <c r="N75" s="227"/>
      <c r="O75" s="227"/>
      <c r="P75" s="227"/>
      <c r="Q75" s="337">
        <f t="shared" si="17"/>
        <v>0</v>
      </c>
    </row>
    <row r="76" spans="2:17" ht="12.75" customHeight="1">
      <c r="B76" s="303"/>
      <c r="C76" s="338" t="s">
        <v>402</v>
      </c>
      <c r="D76" s="260" t="s">
        <v>212</v>
      </c>
      <c r="E76" s="336">
        <f>+E77+E78+E79</f>
        <v>0</v>
      </c>
      <c r="F76" s="336">
        <f aca="true" t="shared" si="26" ref="F76:P76">+F77+F78+F79</f>
        <v>0</v>
      </c>
      <c r="G76" s="336">
        <f t="shared" si="26"/>
        <v>0</v>
      </c>
      <c r="H76" s="336">
        <f t="shared" si="26"/>
        <v>0</v>
      </c>
      <c r="I76" s="336">
        <f t="shared" si="26"/>
        <v>0</v>
      </c>
      <c r="J76" s="336">
        <f t="shared" si="26"/>
        <v>0</v>
      </c>
      <c r="K76" s="336">
        <f t="shared" si="26"/>
        <v>0</v>
      </c>
      <c r="L76" s="336">
        <f t="shared" si="26"/>
        <v>0</v>
      </c>
      <c r="M76" s="336">
        <f t="shared" si="26"/>
        <v>0</v>
      </c>
      <c r="N76" s="336">
        <f t="shared" si="26"/>
        <v>0</v>
      </c>
      <c r="O76" s="336">
        <f t="shared" si="26"/>
        <v>0</v>
      </c>
      <c r="P76" s="336">
        <f t="shared" si="26"/>
        <v>0</v>
      </c>
      <c r="Q76" s="337">
        <f t="shared" si="17"/>
        <v>0</v>
      </c>
    </row>
    <row r="77" spans="2:17" ht="12.75" customHeight="1">
      <c r="B77" s="303" t="s">
        <v>434</v>
      </c>
      <c r="C77" s="239" t="s">
        <v>150</v>
      </c>
      <c r="D77" s="260" t="s">
        <v>212</v>
      </c>
      <c r="E77" s="227"/>
      <c r="F77" s="227"/>
      <c r="G77" s="227"/>
      <c r="H77" s="227"/>
      <c r="I77" s="227"/>
      <c r="J77" s="227"/>
      <c r="K77" s="227"/>
      <c r="L77" s="227"/>
      <c r="M77" s="227"/>
      <c r="N77" s="227"/>
      <c r="O77" s="227"/>
      <c r="P77" s="227"/>
      <c r="Q77" s="337">
        <f t="shared" si="17"/>
        <v>0</v>
      </c>
    </row>
    <row r="78" spans="2:17" ht="12.75" customHeight="1">
      <c r="B78" s="303" t="s">
        <v>435</v>
      </c>
      <c r="C78" s="239" t="s">
        <v>391</v>
      </c>
      <c r="D78" s="260" t="s">
        <v>212</v>
      </c>
      <c r="E78" s="227"/>
      <c r="F78" s="227"/>
      <c r="G78" s="227"/>
      <c r="H78" s="227"/>
      <c r="I78" s="227"/>
      <c r="J78" s="227"/>
      <c r="K78" s="227"/>
      <c r="L78" s="227"/>
      <c r="M78" s="227"/>
      <c r="N78" s="227"/>
      <c r="O78" s="227"/>
      <c r="P78" s="227"/>
      <c r="Q78" s="337">
        <f t="shared" si="17"/>
        <v>0</v>
      </c>
    </row>
    <row r="79" spans="2:17" ht="12.75" customHeight="1">
      <c r="B79" s="303" t="s">
        <v>436</v>
      </c>
      <c r="C79" s="239" t="s">
        <v>302</v>
      </c>
      <c r="D79" s="260" t="s">
        <v>212</v>
      </c>
      <c r="E79" s="336">
        <f aca="true" t="shared" si="27" ref="E79:P79">E80+E83+E86</f>
        <v>0</v>
      </c>
      <c r="F79" s="336">
        <f t="shared" si="27"/>
        <v>0</v>
      </c>
      <c r="G79" s="336">
        <f t="shared" si="27"/>
        <v>0</v>
      </c>
      <c r="H79" s="336">
        <f t="shared" si="27"/>
        <v>0</v>
      </c>
      <c r="I79" s="336">
        <f t="shared" si="27"/>
        <v>0</v>
      </c>
      <c r="J79" s="336">
        <f t="shared" si="27"/>
        <v>0</v>
      </c>
      <c r="K79" s="336">
        <f t="shared" si="27"/>
        <v>0</v>
      </c>
      <c r="L79" s="336">
        <f t="shared" si="27"/>
        <v>0</v>
      </c>
      <c r="M79" s="336">
        <f t="shared" si="27"/>
        <v>0</v>
      </c>
      <c r="N79" s="336">
        <f t="shared" si="27"/>
        <v>0</v>
      </c>
      <c r="O79" s="336">
        <f t="shared" si="27"/>
        <v>0</v>
      </c>
      <c r="P79" s="336">
        <f t="shared" si="27"/>
        <v>0</v>
      </c>
      <c r="Q79" s="337">
        <f t="shared" si="17"/>
        <v>0</v>
      </c>
    </row>
    <row r="80" spans="2:17" ht="12.75" customHeight="1">
      <c r="B80" s="303" t="s">
        <v>437</v>
      </c>
      <c r="C80" s="339" t="s">
        <v>407</v>
      </c>
      <c r="D80" s="260" t="s">
        <v>212</v>
      </c>
      <c r="E80" s="336">
        <f aca="true" t="shared" si="28" ref="E80:P80">E81+E82</f>
        <v>0</v>
      </c>
      <c r="F80" s="336">
        <f t="shared" si="28"/>
        <v>0</v>
      </c>
      <c r="G80" s="336">
        <f t="shared" si="28"/>
        <v>0</v>
      </c>
      <c r="H80" s="336">
        <f t="shared" si="28"/>
        <v>0</v>
      </c>
      <c r="I80" s="336">
        <f t="shared" si="28"/>
        <v>0</v>
      </c>
      <c r="J80" s="336">
        <f t="shared" si="28"/>
        <v>0</v>
      </c>
      <c r="K80" s="336">
        <f t="shared" si="28"/>
        <v>0</v>
      </c>
      <c r="L80" s="336">
        <f t="shared" si="28"/>
        <v>0</v>
      </c>
      <c r="M80" s="336">
        <f t="shared" si="28"/>
        <v>0</v>
      </c>
      <c r="N80" s="336">
        <f t="shared" si="28"/>
        <v>0</v>
      </c>
      <c r="O80" s="336">
        <f t="shared" si="28"/>
        <v>0</v>
      </c>
      <c r="P80" s="336">
        <f t="shared" si="28"/>
        <v>0</v>
      </c>
      <c r="Q80" s="337">
        <f t="shared" si="17"/>
        <v>0</v>
      </c>
    </row>
    <row r="81" spans="2:17" ht="12.75" customHeight="1">
      <c r="B81" s="303" t="s">
        <v>438</v>
      </c>
      <c r="C81" s="339" t="s">
        <v>423</v>
      </c>
      <c r="D81" s="260" t="s">
        <v>212</v>
      </c>
      <c r="E81" s="227"/>
      <c r="F81" s="227"/>
      <c r="G81" s="227"/>
      <c r="H81" s="227"/>
      <c r="I81" s="227"/>
      <c r="J81" s="227"/>
      <c r="K81" s="227"/>
      <c r="L81" s="227"/>
      <c r="M81" s="227"/>
      <c r="N81" s="227"/>
      <c r="O81" s="227"/>
      <c r="P81" s="227"/>
      <c r="Q81" s="337">
        <f t="shared" si="17"/>
        <v>0</v>
      </c>
    </row>
    <row r="82" spans="2:17" ht="12.75" customHeight="1">
      <c r="B82" s="303" t="s">
        <v>439</v>
      </c>
      <c r="C82" s="339" t="s">
        <v>425</v>
      </c>
      <c r="D82" s="260" t="s">
        <v>212</v>
      </c>
      <c r="E82" s="227"/>
      <c r="F82" s="227"/>
      <c r="G82" s="227"/>
      <c r="H82" s="227"/>
      <c r="I82" s="227"/>
      <c r="J82" s="227"/>
      <c r="K82" s="227"/>
      <c r="L82" s="227"/>
      <c r="M82" s="227"/>
      <c r="N82" s="227"/>
      <c r="O82" s="227"/>
      <c r="P82" s="227"/>
      <c r="Q82" s="337">
        <f t="shared" si="17"/>
        <v>0</v>
      </c>
    </row>
    <row r="83" spans="2:17" ht="12.75" customHeight="1">
      <c r="B83" s="303" t="s">
        <v>440</v>
      </c>
      <c r="C83" s="339" t="s">
        <v>397</v>
      </c>
      <c r="D83" s="260" t="s">
        <v>212</v>
      </c>
      <c r="E83" s="336">
        <f aca="true" t="shared" si="29" ref="E83:P83">E84+E85</f>
        <v>0</v>
      </c>
      <c r="F83" s="336">
        <f t="shared" si="29"/>
        <v>0</v>
      </c>
      <c r="G83" s="336">
        <f t="shared" si="29"/>
        <v>0</v>
      </c>
      <c r="H83" s="336">
        <f t="shared" si="29"/>
        <v>0</v>
      </c>
      <c r="I83" s="336">
        <f t="shared" si="29"/>
        <v>0</v>
      </c>
      <c r="J83" s="336">
        <f t="shared" si="29"/>
        <v>0</v>
      </c>
      <c r="K83" s="336">
        <f t="shared" si="29"/>
        <v>0</v>
      </c>
      <c r="L83" s="336">
        <f t="shared" si="29"/>
        <v>0</v>
      </c>
      <c r="M83" s="336">
        <f t="shared" si="29"/>
        <v>0</v>
      </c>
      <c r="N83" s="336">
        <f t="shared" si="29"/>
        <v>0</v>
      </c>
      <c r="O83" s="336">
        <f t="shared" si="29"/>
        <v>0</v>
      </c>
      <c r="P83" s="336">
        <f t="shared" si="29"/>
        <v>0</v>
      </c>
      <c r="Q83" s="337">
        <f t="shared" si="17"/>
        <v>0</v>
      </c>
    </row>
    <row r="84" spans="2:17" ht="12.75" customHeight="1">
      <c r="B84" s="303" t="s">
        <v>441</v>
      </c>
      <c r="C84" s="339" t="s">
        <v>423</v>
      </c>
      <c r="D84" s="260" t="s">
        <v>212</v>
      </c>
      <c r="E84" s="227"/>
      <c r="F84" s="227"/>
      <c r="G84" s="227"/>
      <c r="H84" s="227"/>
      <c r="I84" s="227"/>
      <c r="J84" s="227"/>
      <c r="K84" s="227"/>
      <c r="L84" s="227"/>
      <c r="M84" s="227"/>
      <c r="N84" s="227"/>
      <c r="O84" s="227"/>
      <c r="P84" s="227"/>
      <c r="Q84" s="337">
        <f t="shared" si="17"/>
        <v>0</v>
      </c>
    </row>
    <row r="85" spans="2:17" ht="12.75" customHeight="1">
      <c r="B85" s="303" t="s">
        <v>442</v>
      </c>
      <c r="C85" s="339" t="s">
        <v>425</v>
      </c>
      <c r="D85" s="260" t="s">
        <v>212</v>
      </c>
      <c r="E85" s="227"/>
      <c r="F85" s="227"/>
      <c r="G85" s="227"/>
      <c r="H85" s="227"/>
      <c r="I85" s="227"/>
      <c r="J85" s="227"/>
      <c r="K85" s="227"/>
      <c r="L85" s="227"/>
      <c r="M85" s="227"/>
      <c r="N85" s="227"/>
      <c r="O85" s="227"/>
      <c r="P85" s="227"/>
      <c r="Q85" s="337">
        <f t="shared" si="17"/>
        <v>0</v>
      </c>
    </row>
    <row r="86" spans="2:17" ht="12.75" customHeight="1">
      <c r="B86" s="303" t="s">
        <v>443</v>
      </c>
      <c r="C86" s="339" t="s">
        <v>401</v>
      </c>
      <c r="D86" s="260" t="s">
        <v>212</v>
      </c>
      <c r="E86" s="336">
        <f aca="true" t="shared" si="30" ref="E86:P86">E87+E88</f>
        <v>0</v>
      </c>
      <c r="F86" s="336">
        <f t="shared" si="30"/>
        <v>0</v>
      </c>
      <c r="G86" s="336">
        <f t="shared" si="30"/>
        <v>0</v>
      </c>
      <c r="H86" s="336">
        <f t="shared" si="30"/>
        <v>0</v>
      </c>
      <c r="I86" s="336">
        <f t="shared" si="30"/>
        <v>0</v>
      </c>
      <c r="J86" s="336">
        <f t="shared" si="30"/>
        <v>0</v>
      </c>
      <c r="K86" s="336">
        <f t="shared" si="30"/>
        <v>0</v>
      </c>
      <c r="L86" s="336">
        <f t="shared" si="30"/>
        <v>0</v>
      </c>
      <c r="M86" s="336">
        <f t="shared" si="30"/>
        <v>0</v>
      </c>
      <c r="N86" s="336">
        <f t="shared" si="30"/>
        <v>0</v>
      </c>
      <c r="O86" s="336">
        <f t="shared" si="30"/>
        <v>0</v>
      </c>
      <c r="P86" s="336">
        <f t="shared" si="30"/>
        <v>0</v>
      </c>
      <c r="Q86" s="337">
        <f t="shared" si="17"/>
        <v>0</v>
      </c>
    </row>
    <row r="87" spans="2:17" ht="12.75" customHeight="1">
      <c r="B87" s="303" t="s">
        <v>444</v>
      </c>
      <c r="C87" s="339" t="s">
        <v>423</v>
      </c>
      <c r="D87" s="260" t="s">
        <v>212</v>
      </c>
      <c r="E87" s="227"/>
      <c r="F87" s="227"/>
      <c r="G87" s="227"/>
      <c r="H87" s="227"/>
      <c r="I87" s="227"/>
      <c r="J87" s="227"/>
      <c r="K87" s="227"/>
      <c r="L87" s="227"/>
      <c r="M87" s="227"/>
      <c r="N87" s="227"/>
      <c r="O87" s="227"/>
      <c r="P87" s="227"/>
      <c r="Q87" s="337">
        <f t="shared" si="17"/>
        <v>0</v>
      </c>
    </row>
    <row r="88" spans="2:17" ht="12.75" customHeight="1">
      <c r="B88" s="303" t="s">
        <v>445</v>
      </c>
      <c r="C88" s="351" t="s">
        <v>425</v>
      </c>
      <c r="D88" s="326" t="s">
        <v>212</v>
      </c>
      <c r="E88" s="340"/>
      <c r="F88" s="340"/>
      <c r="G88" s="340"/>
      <c r="H88" s="340"/>
      <c r="I88" s="340"/>
      <c r="J88" s="340"/>
      <c r="K88" s="340"/>
      <c r="L88" s="340"/>
      <c r="M88" s="340"/>
      <c r="N88" s="340"/>
      <c r="O88" s="340"/>
      <c r="P88" s="340"/>
      <c r="Q88" s="352">
        <f t="shared" si="17"/>
        <v>0</v>
      </c>
    </row>
    <row r="89" spans="2:17" ht="12.75" customHeight="1">
      <c r="B89" s="234" t="s">
        <v>34</v>
      </c>
      <c r="C89" s="353" t="s">
        <v>446</v>
      </c>
      <c r="D89" s="217"/>
      <c r="E89" s="354"/>
      <c r="F89" s="354"/>
      <c r="G89" s="354"/>
      <c r="H89" s="354"/>
      <c r="I89" s="354"/>
      <c r="J89" s="354"/>
      <c r="K89" s="354"/>
      <c r="L89" s="354"/>
      <c r="M89" s="354"/>
      <c r="N89" s="354"/>
      <c r="O89" s="354"/>
      <c r="P89" s="354"/>
      <c r="Q89" s="330"/>
    </row>
    <row r="90" spans="2:17" ht="12.75" customHeight="1">
      <c r="B90" s="220" t="s">
        <v>447</v>
      </c>
      <c r="C90" s="221" t="s">
        <v>211</v>
      </c>
      <c r="D90" s="222" t="s">
        <v>212</v>
      </c>
      <c r="E90" s="235">
        <f>+E68</f>
        <v>0</v>
      </c>
      <c r="F90" s="235">
        <f aca="true" t="shared" si="31" ref="F90:P90">+F68</f>
        <v>0</v>
      </c>
      <c r="G90" s="235">
        <f t="shared" si="31"/>
        <v>0</v>
      </c>
      <c r="H90" s="235">
        <f t="shared" si="31"/>
        <v>0</v>
      </c>
      <c r="I90" s="235">
        <f t="shared" si="31"/>
        <v>0</v>
      </c>
      <c r="J90" s="235">
        <f t="shared" si="31"/>
        <v>0</v>
      </c>
      <c r="K90" s="235">
        <f t="shared" si="31"/>
        <v>0</v>
      </c>
      <c r="L90" s="235">
        <f t="shared" si="31"/>
        <v>0</v>
      </c>
      <c r="M90" s="235">
        <f t="shared" si="31"/>
        <v>0</v>
      </c>
      <c r="N90" s="235">
        <f t="shared" si="31"/>
        <v>0</v>
      </c>
      <c r="O90" s="235">
        <f t="shared" si="31"/>
        <v>0</v>
      </c>
      <c r="P90" s="235">
        <f t="shared" si="31"/>
        <v>0</v>
      </c>
      <c r="Q90" s="224">
        <f>SUM(E90:P90)</f>
        <v>0</v>
      </c>
    </row>
    <row r="91" spans="2:17" ht="12.75" customHeight="1">
      <c r="B91" s="240" t="s">
        <v>448</v>
      </c>
      <c r="C91" s="225" t="s">
        <v>221</v>
      </c>
      <c r="D91" s="226" t="s">
        <v>212</v>
      </c>
      <c r="E91" s="227"/>
      <c r="F91" s="227"/>
      <c r="G91" s="227"/>
      <c r="H91" s="227"/>
      <c r="I91" s="227"/>
      <c r="J91" s="227"/>
      <c r="K91" s="227"/>
      <c r="L91" s="227"/>
      <c r="M91" s="227"/>
      <c r="N91" s="227"/>
      <c r="O91" s="227"/>
      <c r="P91" s="227"/>
      <c r="Q91" s="228">
        <f>SUM(E91:P91)</f>
        <v>0</v>
      </c>
    </row>
    <row r="92" spans="2:17" ht="12.75" customHeight="1">
      <c r="B92" s="238" t="s">
        <v>449</v>
      </c>
      <c r="C92" s="225" t="s">
        <v>216</v>
      </c>
      <c r="D92" s="226" t="s">
        <v>212</v>
      </c>
      <c r="E92" s="227"/>
      <c r="F92" s="227"/>
      <c r="G92" s="227"/>
      <c r="H92" s="227"/>
      <c r="I92" s="227"/>
      <c r="J92" s="227"/>
      <c r="K92" s="227"/>
      <c r="L92" s="227"/>
      <c r="M92" s="227"/>
      <c r="N92" s="227"/>
      <c r="O92" s="227"/>
      <c r="P92" s="227"/>
      <c r="Q92" s="228">
        <f>SUM(E92:P92)</f>
        <v>0</v>
      </c>
    </row>
    <row r="93" spans="2:17" ht="12.75" customHeight="1">
      <c r="B93" s="229" t="s">
        <v>450</v>
      </c>
      <c r="C93" s="230" t="s">
        <v>218</v>
      </c>
      <c r="D93" s="231" t="s">
        <v>212</v>
      </c>
      <c r="E93" s="232">
        <f aca="true" t="shared" si="32" ref="E93:P93">+E90-E91-E92</f>
        <v>0</v>
      </c>
      <c r="F93" s="232">
        <f t="shared" si="32"/>
        <v>0</v>
      </c>
      <c r="G93" s="232">
        <f t="shared" si="32"/>
        <v>0</v>
      </c>
      <c r="H93" s="232">
        <f t="shared" si="32"/>
        <v>0</v>
      </c>
      <c r="I93" s="232">
        <f t="shared" si="32"/>
        <v>0</v>
      </c>
      <c r="J93" s="232">
        <f t="shared" si="32"/>
        <v>0</v>
      </c>
      <c r="K93" s="232">
        <f t="shared" si="32"/>
        <v>0</v>
      </c>
      <c r="L93" s="232">
        <f t="shared" si="32"/>
        <v>0</v>
      </c>
      <c r="M93" s="232">
        <f t="shared" si="32"/>
        <v>0</v>
      </c>
      <c r="N93" s="232">
        <f t="shared" si="32"/>
        <v>0</v>
      </c>
      <c r="O93" s="232">
        <f t="shared" si="32"/>
        <v>0</v>
      </c>
      <c r="P93" s="232">
        <f t="shared" si="32"/>
        <v>0</v>
      </c>
      <c r="Q93" s="233">
        <f>SUM(E93:P93)</f>
        <v>0</v>
      </c>
    </row>
    <row r="94" spans="2:17" ht="12.75" customHeight="1">
      <c r="B94" s="350"/>
      <c r="C94" s="338" t="s">
        <v>451</v>
      </c>
      <c r="D94" s="260" t="s">
        <v>212</v>
      </c>
      <c r="E94" s="336">
        <f>+E95+E96+E97</f>
        <v>0</v>
      </c>
      <c r="F94" s="336">
        <f aca="true" t="shared" si="33" ref="F94:P94">+F95+F96+F97</f>
        <v>0</v>
      </c>
      <c r="G94" s="336">
        <f t="shared" si="33"/>
        <v>0</v>
      </c>
      <c r="H94" s="336">
        <f t="shared" si="33"/>
        <v>0</v>
      </c>
      <c r="I94" s="336">
        <f t="shared" si="33"/>
        <v>0</v>
      </c>
      <c r="J94" s="336">
        <f t="shared" si="33"/>
        <v>0</v>
      </c>
      <c r="K94" s="336">
        <f t="shared" si="33"/>
        <v>0</v>
      </c>
      <c r="L94" s="336">
        <f t="shared" si="33"/>
        <v>0</v>
      </c>
      <c r="M94" s="336">
        <f t="shared" si="33"/>
        <v>0</v>
      </c>
      <c r="N94" s="336">
        <f t="shared" si="33"/>
        <v>0</v>
      </c>
      <c r="O94" s="336">
        <f t="shared" si="33"/>
        <v>0</v>
      </c>
      <c r="P94" s="336">
        <f t="shared" si="33"/>
        <v>0</v>
      </c>
      <c r="Q94" s="337">
        <f t="shared" si="17"/>
        <v>0</v>
      </c>
    </row>
    <row r="95" spans="2:17" ht="12.75" customHeight="1">
      <c r="B95" s="303" t="s">
        <v>452</v>
      </c>
      <c r="C95" s="239" t="s">
        <v>150</v>
      </c>
      <c r="D95" s="260" t="s">
        <v>212</v>
      </c>
      <c r="E95" s="227"/>
      <c r="F95" s="227"/>
      <c r="G95" s="227"/>
      <c r="H95" s="227"/>
      <c r="I95" s="227"/>
      <c r="J95" s="227"/>
      <c r="K95" s="227"/>
      <c r="L95" s="227"/>
      <c r="M95" s="227"/>
      <c r="N95" s="227"/>
      <c r="O95" s="227"/>
      <c r="P95" s="227"/>
      <c r="Q95" s="337">
        <f t="shared" si="17"/>
        <v>0</v>
      </c>
    </row>
    <row r="96" spans="2:17" ht="12.75" customHeight="1">
      <c r="B96" s="303" t="s">
        <v>453</v>
      </c>
      <c r="C96" s="239" t="s">
        <v>391</v>
      </c>
      <c r="D96" s="260" t="s">
        <v>212</v>
      </c>
      <c r="E96" s="355"/>
      <c r="F96" s="355"/>
      <c r="G96" s="355"/>
      <c r="H96" s="355"/>
      <c r="I96" s="355"/>
      <c r="J96" s="355"/>
      <c r="K96" s="355"/>
      <c r="L96" s="355"/>
      <c r="M96" s="355"/>
      <c r="N96" s="355"/>
      <c r="O96" s="355"/>
      <c r="P96" s="355"/>
      <c r="Q96" s="337">
        <f t="shared" si="17"/>
        <v>0</v>
      </c>
    </row>
    <row r="97" spans="2:17" ht="12.75" customHeight="1">
      <c r="B97" s="303" t="s">
        <v>454</v>
      </c>
      <c r="C97" s="239" t="s">
        <v>302</v>
      </c>
      <c r="D97" s="260" t="s">
        <v>212</v>
      </c>
      <c r="E97" s="336">
        <f>E98+E101+E104</f>
        <v>0</v>
      </c>
      <c r="F97" s="336">
        <f aca="true" t="shared" si="34" ref="F97:P97">F98+F101+F104</f>
        <v>0</v>
      </c>
      <c r="G97" s="336">
        <f t="shared" si="34"/>
        <v>0</v>
      </c>
      <c r="H97" s="336">
        <f t="shared" si="34"/>
        <v>0</v>
      </c>
      <c r="I97" s="336">
        <f t="shared" si="34"/>
        <v>0</v>
      </c>
      <c r="J97" s="336">
        <f t="shared" si="34"/>
        <v>0</v>
      </c>
      <c r="K97" s="336">
        <f t="shared" si="34"/>
        <v>0</v>
      </c>
      <c r="L97" s="336">
        <f t="shared" si="34"/>
        <v>0</v>
      </c>
      <c r="M97" s="336">
        <f t="shared" si="34"/>
        <v>0</v>
      </c>
      <c r="N97" s="336">
        <f t="shared" si="34"/>
        <v>0</v>
      </c>
      <c r="O97" s="336">
        <f t="shared" si="34"/>
        <v>0</v>
      </c>
      <c r="P97" s="336">
        <f t="shared" si="34"/>
        <v>0</v>
      </c>
      <c r="Q97" s="337">
        <f t="shared" si="17"/>
        <v>0</v>
      </c>
    </row>
    <row r="98" spans="2:17" ht="12.75" customHeight="1">
      <c r="B98" s="303" t="s">
        <v>455</v>
      </c>
      <c r="C98" s="339" t="s">
        <v>407</v>
      </c>
      <c r="D98" s="260" t="s">
        <v>212</v>
      </c>
      <c r="E98" s="336">
        <f aca="true" t="shared" si="35" ref="E98:P98">E99+E100</f>
        <v>0</v>
      </c>
      <c r="F98" s="336">
        <f t="shared" si="35"/>
        <v>0</v>
      </c>
      <c r="G98" s="336">
        <f t="shared" si="35"/>
        <v>0</v>
      </c>
      <c r="H98" s="336">
        <f t="shared" si="35"/>
        <v>0</v>
      </c>
      <c r="I98" s="336">
        <f t="shared" si="35"/>
        <v>0</v>
      </c>
      <c r="J98" s="336">
        <f t="shared" si="35"/>
        <v>0</v>
      </c>
      <c r="K98" s="336">
        <f t="shared" si="35"/>
        <v>0</v>
      </c>
      <c r="L98" s="336">
        <f t="shared" si="35"/>
        <v>0</v>
      </c>
      <c r="M98" s="336">
        <f t="shared" si="35"/>
        <v>0</v>
      </c>
      <c r="N98" s="336">
        <f t="shared" si="35"/>
        <v>0</v>
      </c>
      <c r="O98" s="336">
        <f t="shared" si="35"/>
        <v>0</v>
      </c>
      <c r="P98" s="336">
        <f t="shared" si="35"/>
        <v>0</v>
      </c>
      <c r="Q98" s="337">
        <f t="shared" si="17"/>
        <v>0</v>
      </c>
    </row>
    <row r="99" spans="2:17" ht="12.75" customHeight="1">
      <c r="B99" s="303" t="s">
        <v>456</v>
      </c>
      <c r="C99" s="339" t="s">
        <v>423</v>
      </c>
      <c r="D99" s="260" t="s">
        <v>212</v>
      </c>
      <c r="E99" s="227"/>
      <c r="F99" s="227"/>
      <c r="G99" s="227"/>
      <c r="H99" s="227"/>
      <c r="I99" s="227"/>
      <c r="J99" s="227"/>
      <c r="K99" s="227"/>
      <c r="L99" s="227"/>
      <c r="M99" s="227"/>
      <c r="N99" s="227"/>
      <c r="O99" s="227"/>
      <c r="P99" s="227"/>
      <c r="Q99" s="337">
        <f t="shared" si="17"/>
        <v>0</v>
      </c>
    </row>
    <row r="100" spans="2:17" ht="12.75" customHeight="1">
      <c r="B100" s="303" t="s">
        <v>457</v>
      </c>
      <c r="C100" s="339" t="s">
        <v>425</v>
      </c>
      <c r="D100" s="260" t="s">
        <v>212</v>
      </c>
      <c r="E100" s="227"/>
      <c r="F100" s="227"/>
      <c r="G100" s="227"/>
      <c r="H100" s="227"/>
      <c r="I100" s="227"/>
      <c r="J100" s="227"/>
      <c r="K100" s="227"/>
      <c r="L100" s="227"/>
      <c r="M100" s="227"/>
      <c r="N100" s="227"/>
      <c r="O100" s="227"/>
      <c r="P100" s="227"/>
      <c r="Q100" s="337">
        <f t="shared" si="17"/>
        <v>0</v>
      </c>
    </row>
    <row r="101" spans="2:17" ht="12.75" customHeight="1">
      <c r="B101" s="303" t="s">
        <v>458</v>
      </c>
      <c r="C101" s="339" t="s">
        <v>397</v>
      </c>
      <c r="D101" s="260" t="s">
        <v>212</v>
      </c>
      <c r="E101" s="336">
        <f aca="true" t="shared" si="36" ref="E101:P101">E102+E103</f>
        <v>0</v>
      </c>
      <c r="F101" s="336">
        <f t="shared" si="36"/>
        <v>0</v>
      </c>
      <c r="G101" s="336">
        <f t="shared" si="36"/>
        <v>0</v>
      </c>
      <c r="H101" s="336">
        <f t="shared" si="36"/>
        <v>0</v>
      </c>
      <c r="I101" s="336">
        <f t="shared" si="36"/>
        <v>0</v>
      </c>
      <c r="J101" s="336">
        <f t="shared" si="36"/>
        <v>0</v>
      </c>
      <c r="K101" s="336">
        <f t="shared" si="36"/>
        <v>0</v>
      </c>
      <c r="L101" s="336">
        <f t="shared" si="36"/>
        <v>0</v>
      </c>
      <c r="M101" s="336">
        <f t="shared" si="36"/>
        <v>0</v>
      </c>
      <c r="N101" s="336">
        <f t="shared" si="36"/>
        <v>0</v>
      </c>
      <c r="O101" s="336">
        <f t="shared" si="36"/>
        <v>0</v>
      </c>
      <c r="P101" s="336">
        <f t="shared" si="36"/>
        <v>0</v>
      </c>
      <c r="Q101" s="337">
        <f t="shared" si="17"/>
        <v>0</v>
      </c>
    </row>
    <row r="102" spans="2:17" ht="12.75" customHeight="1">
      <c r="B102" s="303" t="s">
        <v>459</v>
      </c>
      <c r="C102" s="339" t="s">
        <v>423</v>
      </c>
      <c r="D102" s="260" t="s">
        <v>212</v>
      </c>
      <c r="E102" s="227"/>
      <c r="F102" s="227"/>
      <c r="G102" s="227"/>
      <c r="H102" s="227"/>
      <c r="I102" s="227"/>
      <c r="J102" s="227"/>
      <c r="K102" s="227"/>
      <c r="L102" s="227"/>
      <c r="M102" s="227"/>
      <c r="N102" s="227"/>
      <c r="O102" s="227"/>
      <c r="P102" s="227"/>
      <c r="Q102" s="337">
        <f t="shared" si="17"/>
        <v>0</v>
      </c>
    </row>
    <row r="103" spans="2:17" ht="12.75" customHeight="1">
      <c r="B103" s="303" t="s">
        <v>460</v>
      </c>
      <c r="C103" s="339" t="s">
        <v>425</v>
      </c>
      <c r="D103" s="260" t="s">
        <v>212</v>
      </c>
      <c r="E103" s="227"/>
      <c r="F103" s="227"/>
      <c r="G103" s="227"/>
      <c r="H103" s="227"/>
      <c r="I103" s="227"/>
      <c r="J103" s="227"/>
      <c r="K103" s="227"/>
      <c r="L103" s="227"/>
      <c r="M103" s="227"/>
      <c r="N103" s="227"/>
      <c r="O103" s="227"/>
      <c r="P103" s="227"/>
      <c r="Q103" s="337">
        <f t="shared" si="17"/>
        <v>0</v>
      </c>
    </row>
    <row r="104" spans="2:17" ht="12.75" customHeight="1">
      <c r="B104" s="303" t="s">
        <v>461</v>
      </c>
      <c r="C104" s="339" t="s">
        <v>401</v>
      </c>
      <c r="D104" s="260" t="s">
        <v>212</v>
      </c>
      <c r="E104" s="336">
        <f aca="true" t="shared" si="37" ref="E104:P104">E105+E106</f>
        <v>0</v>
      </c>
      <c r="F104" s="336">
        <f t="shared" si="37"/>
        <v>0</v>
      </c>
      <c r="G104" s="336">
        <f t="shared" si="37"/>
        <v>0</v>
      </c>
      <c r="H104" s="336">
        <f t="shared" si="37"/>
        <v>0</v>
      </c>
      <c r="I104" s="336">
        <f t="shared" si="37"/>
        <v>0</v>
      </c>
      <c r="J104" s="336">
        <f t="shared" si="37"/>
        <v>0</v>
      </c>
      <c r="K104" s="336">
        <f t="shared" si="37"/>
        <v>0</v>
      </c>
      <c r="L104" s="336">
        <f t="shared" si="37"/>
        <v>0</v>
      </c>
      <c r="M104" s="336">
        <f t="shared" si="37"/>
        <v>0</v>
      </c>
      <c r="N104" s="336">
        <f t="shared" si="37"/>
        <v>0</v>
      </c>
      <c r="O104" s="336">
        <f t="shared" si="37"/>
        <v>0</v>
      </c>
      <c r="P104" s="336">
        <f t="shared" si="37"/>
        <v>0</v>
      </c>
      <c r="Q104" s="337">
        <f t="shared" si="17"/>
        <v>0</v>
      </c>
    </row>
    <row r="105" spans="2:17" ht="12.75" customHeight="1">
      <c r="B105" s="303" t="s">
        <v>462</v>
      </c>
      <c r="C105" s="339" t="s">
        <v>423</v>
      </c>
      <c r="D105" s="260" t="s">
        <v>212</v>
      </c>
      <c r="E105" s="227"/>
      <c r="F105" s="227"/>
      <c r="G105" s="227"/>
      <c r="H105" s="227"/>
      <c r="I105" s="227"/>
      <c r="J105" s="227"/>
      <c r="K105" s="227"/>
      <c r="L105" s="227"/>
      <c r="M105" s="227"/>
      <c r="N105" s="227"/>
      <c r="O105" s="227"/>
      <c r="P105" s="227"/>
      <c r="Q105" s="337">
        <f t="shared" si="17"/>
        <v>0</v>
      </c>
    </row>
    <row r="106" spans="2:17" ht="12.75" customHeight="1">
      <c r="B106" s="303" t="s">
        <v>463</v>
      </c>
      <c r="C106" s="339" t="s">
        <v>425</v>
      </c>
      <c r="D106" s="260" t="s">
        <v>212</v>
      </c>
      <c r="E106" s="227"/>
      <c r="F106" s="227"/>
      <c r="G106" s="227"/>
      <c r="H106" s="227"/>
      <c r="I106" s="227"/>
      <c r="J106" s="227"/>
      <c r="K106" s="227"/>
      <c r="L106" s="227"/>
      <c r="M106" s="227"/>
      <c r="N106" s="227"/>
      <c r="O106" s="227"/>
      <c r="P106" s="227"/>
      <c r="Q106" s="337">
        <f t="shared" si="17"/>
        <v>0</v>
      </c>
    </row>
    <row r="107" spans="2:17" ht="12.75" customHeight="1">
      <c r="B107" s="303"/>
      <c r="C107" s="338" t="s">
        <v>464</v>
      </c>
      <c r="D107" s="260" t="s">
        <v>212</v>
      </c>
      <c r="E107" s="336">
        <f aca="true" t="shared" si="38" ref="E107:P107">+E108+E109+E110</f>
        <v>0</v>
      </c>
      <c r="F107" s="336">
        <f t="shared" si="38"/>
        <v>0</v>
      </c>
      <c r="G107" s="336">
        <f t="shared" si="38"/>
        <v>0</v>
      </c>
      <c r="H107" s="336">
        <f t="shared" si="38"/>
        <v>0</v>
      </c>
      <c r="I107" s="336">
        <f t="shared" si="38"/>
        <v>0</v>
      </c>
      <c r="J107" s="336">
        <f t="shared" si="38"/>
        <v>0</v>
      </c>
      <c r="K107" s="336">
        <f t="shared" si="38"/>
        <v>0</v>
      </c>
      <c r="L107" s="336">
        <f t="shared" si="38"/>
        <v>0</v>
      </c>
      <c r="M107" s="336">
        <f t="shared" si="38"/>
        <v>0</v>
      </c>
      <c r="N107" s="336">
        <f t="shared" si="38"/>
        <v>0</v>
      </c>
      <c r="O107" s="336">
        <f t="shared" si="38"/>
        <v>0</v>
      </c>
      <c r="P107" s="336">
        <f t="shared" si="38"/>
        <v>0</v>
      </c>
      <c r="Q107" s="337">
        <f>SUM(E107:P107)</f>
        <v>0</v>
      </c>
    </row>
    <row r="108" spans="2:17" ht="12.75" customHeight="1">
      <c r="B108" s="303" t="s">
        <v>465</v>
      </c>
      <c r="C108" s="239" t="s">
        <v>150</v>
      </c>
      <c r="D108" s="260" t="s">
        <v>212</v>
      </c>
      <c r="E108" s="227"/>
      <c r="F108" s="227"/>
      <c r="G108" s="227"/>
      <c r="H108" s="227"/>
      <c r="I108" s="227"/>
      <c r="J108" s="227"/>
      <c r="K108" s="227"/>
      <c r="L108" s="227"/>
      <c r="M108" s="227"/>
      <c r="N108" s="227"/>
      <c r="O108" s="227"/>
      <c r="P108" s="227"/>
      <c r="Q108" s="337">
        <f aca="true" t="shared" si="39" ref="Q108:Q116">SUM(E108:P108)</f>
        <v>0</v>
      </c>
    </row>
    <row r="109" spans="2:17" ht="12.75" customHeight="1">
      <c r="B109" s="303" t="s">
        <v>466</v>
      </c>
      <c r="C109" s="239" t="s">
        <v>391</v>
      </c>
      <c r="D109" s="260" t="s">
        <v>212</v>
      </c>
      <c r="E109" s="227"/>
      <c r="F109" s="227"/>
      <c r="G109" s="227"/>
      <c r="H109" s="227"/>
      <c r="I109" s="227"/>
      <c r="J109" s="227"/>
      <c r="K109" s="227"/>
      <c r="L109" s="227"/>
      <c r="M109" s="227"/>
      <c r="N109" s="227"/>
      <c r="O109" s="227"/>
      <c r="P109" s="227"/>
      <c r="Q109" s="337">
        <f t="shared" si="39"/>
        <v>0</v>
      </c>
    </row>
    <row r="110" spans="2:17" ht="12.75" customHeight="1">
      <c r="B110" s="303" t="s">
        <v>467</v>
      </c>
      <c r="C110" s="239" t="s">
        <v>302</v>
      </c>
      <c r="D110" s="260" t="s">
        <v>212</v>
      </c>
      <c r="E110" s="336">
        <f aca="true" t="shared" si="40" ref="E110:P110">E111+E112+E113</f>
        <v>0</v>
      </c>
      <c r="F110" s="336">
        <f t="shared" si="40"/>
        <v>0</v>
      </c>
      <c r="G110" s="336">
        <f t="shared" si="40"/>
        <v>0</v>
      </c>
      <c r="H110" s="336">
        <f t="shared" si="40"/>
        <v>0</v>
      </c>
      <c r="I110" s="336">
        <f t="shared" si="40"/>
        <v>0</v>
      </c>
      <c r="J110" s="336">
        <f t="shared" si="40"/>
        <v>0</v>
      </c>
      <c r="K110" s="336">
        <f t="shared" si="40"/>
        <v>0</v>
      </c>
      <c r="L110" s="336">
        <f t="shared" si="40"/>
        <v>0</v>
      </c>
      <c r="M110" s="336">
        <f t="shared" si="40"/>
        <v>0</v>
      </c>
      <c r="N110" s="336">
        <f t="shared" si="40"/>
        <v>0</v>
      </c>
      <c r="O110" s="336">
        <f t="shared" si="40"/>
        <v>0</v>
      </c>
      <c r="P110" s="336">
        <f t="shared" si="40"/>
        <v>0</v>
      </c>
      <c r="Q110" s="337">
        <f t="shared" si="39"/>
        <v>0</v>
      </c>
    </row>
    <row r="111" spans="2:17" ht="12.75" customHeight="1">
      <c r="B111" s="303" t="s">
        <v>468</v>
      </c>
      <c r="C111" s="339" t="s">
        <v>431</v>
      </c>
      <c r="D111" s="260" t="s">
        <v>212</v>
      </c>
      <c r="E111" s="227"/>
      <c r="F111" s="227"/>
      <c r="G111" s="227"/>
      <c r="H111" s="227"/>
      <c r="I111" s="227"/>
      <c r="J111" s="227"/>
      <c r="K111" s="227"/>
      <c r="L111" s="227"/>
      <c r="M111" s="227"/>
      <c r="N111" s="227"/>
      <c r="O111" s="227"/>
      <c r="P111" s="227"/>
      <c r="Q111" s="337">
        <f t="shared" si="39"/>
        <v>0</v>
      </c>
    </row>
    <row r="112" spans="2:17" ht="12.75" customHeight="1">
      <c r="B112" s="303" t="s">
        <v>469</v>
      </c>
      <c r="C112" s="339" t="s">
        <v>432</v>
      </c>
      <c r="D112" s="260" t="s">
        <v>212</v>
      </c>
      <c r="E112" s="227"/>
      <c r="F112" s="227"/>
      <c r="G112" s="227"/>
      <c r="H112" s="227"/>
      <c r="I112" s="227"/>
      <c r="J112" s="227"/>
      <c r="K112" s="227"/>
      <c r="L112" s="227"/>
      <c r="M112" s="227"/>
      <c r="N112" s="227"/>
      <c r="O112" s="227"/>
      <c r="P112" s="227"/>
      <c r="Q112" s="337">
        <f t="shared" si="39"/>
        <v>0</v>
      </c>
    </row>
    <row r="113" spans="2:17" ht="12.75" customHeight="1">
      <c r="B113" s="356" t="s">
        <v>470</v>
      </c>
      <c r="C113" s="357" t="s">
        <v>433</v>
      </c>
      <c r="D113" s="341" t="s">
        <v>212</v>
      </c>
      <c r="E113" s="342"/>
      <c r="F113" s="342"/>
      <c r="G113" s="342"/>
      <c r="H113" s="342"/>
      <c r="I113" s="342"/>
      <c r="J113" s="342"/>
      <c r="K113" s="342"/>
      <c r="L113" s="342"/>
      <c r="M113" s="342"/>
      <c r="N113" s="342"/>
      <c r="O113" s="342"/>
      <c r="P113" s="342"/>
      <c r="Q113" s="343">
        <f t="shared" si="39"/>
        <v>0</v>
      </c>
    </row>
    <row r="114" spans="2:17" ht="12.75" customHeight="1">
      <c r="B114" s="301" t="s">
        <v>224</v>
      </c>
      <c r="C114" s="216" t="s">
        <v>471</v>
      </c>
      <c r="D114" s="212" t="s">
        <v>212</v>
      </c>
      <c r="E114" s="358">
        <f>E115+E118</f>
        <v>0</v>
      </c>
      <c r="F114" s="358">
        <f aca="true" t="shared" si="41" ref="F114:P114">F115+F118</f>
        <v>0</v>
      </c>
      <c r="G114" s="358">
        <f t="shared" si="41"/>
        <v>0</v>
      </c>
      <c r="H114" s="358">
        <f t="shared" si="41"/>
        <v>0</v>
      </c>
      <c r="I114" s="358">
        <f t="shared" si="41"/>
        <v>0</v>
      </c>
      <c r="J114" s="358">
        <f t="shared" si="41"/>
        <v>0</v>
      </c>
      <c r="K114" s="358">
        <f t="shared" si="41"/>
        <v>0</v>
      </c>
      <c r="L114" s="358">
        <f t="shared" si="41"/>
        <v>0</v>
      </c>
      <c r="M114" s="358">
        <f t="shared" si="41"/>
        <v>0</v>
      </c>
      <c r="N114" s="358">
        <f t="shared" si="41"/>
        <v>0</v>
      </c>
      <c r="O114" s="358">
        <f t="shared" si="41"/>
        <v>0</v>
      </c>
      <c r="P114" s="358">
        <f t="shared" si="41"/>
        <v>0</v>
      </c>
      <c r="Q114" s="330">
        <f t="shared" si="39"/>
        <v>0</v>
      </c>
    </row>
    <row r="115" spans="2:17" ht="12.75" customHeight="1">
      <c r="B115" s="302" t="s">
        <v>87</v>
      </c>
      <c r="C115" s="359" t="s">
        <v>472</v>
      </c>
      <c r="D115" s="222" t="s">
        <v>212</v>
      </c>
      <c r="E115" s="360">
        <f>+E116+E117</f>
        <v>0</v>
      </c>
      <c r="F115" s="360">
        <f aca="true" t="shared" si="42" ref="F115:P115">+F116+F117</f>
        <v>0</v>
      </c>
      <c r="G115" s="360">
        <f t="shared" si="42"/>
        <v>0</v>
      </c>
      <c r="H115" s="360">
        <f t="shared" si="42"/>
        <v>0</v>
      </c>
      <c r="I115" s="360">
        <f t="shared" si="42"/>
        <v>0</v>
      </c>
      <c r="J115" s="360">
        <f t="shared" si="42"/>
        <v>0</v>
      </c>
      <c r="K115" s="360">
        <f t="shared" si="42"/>
        <v>0</v>
      </c>
      <c r="L115" s="360">
        <f t="shared" si="42"/>
        <v>0</v>
      </c>
      <c r="M115" s="360">
        <f t="shared" si="42"/>
        <v>0</v>
      </c>
      <c r="N115" s="360">
        <f t="shared" si="42"/>
        <v>0</v>
      </c>
      <c r="O115" s="360">
        <f t="shared" si="42"/>
        <v>0</v>
      </c>
      <c r="P115" s="360">
        <f t="shared" si="42"/>
        <v>0</v>
      </c>
      <c r="Q115" s="361">
        <f t="shared" si="39"/>
        <v>0</v>
      </c>
    </row>
    <row r="116" spans="2:17" ht="12.75" customHeight="1">
      <c r="B116" s="303" t="s">
        <v>226</v>
      </c>
      <c r="C116" s="362" t="s">
        <v>473</v>
      </c>
      <c r="D116" s="260" t="s">
        <v>212</v>
      </c>
      <c r="E116" s="227"/>
      <c r="F116" s="227"/>
      <c r="G116" s="227"/>
      <c r="H116" s="227"/>
      <c r="I116" s="227"/>
      <c r="J116" s="227"/>
      <c r="K116" s="227"/>
      <c r="L116" s="227"/>
      <c r="M116" s="227"/>
      <c r="N116" s="227"/>
      <c r="O116" s="227"/>
      <c r="P116" s="227"/>
      <c r="Q116" s="337">
        <f t="shared" si="39"/>
        <v>0</v>
      </c>
    </row>
    <row r="117" spans="2:17" ht="12.75" customHeight="1">
      <c r="B117" s="303" t="s">
        <v>227</v>
      </c>
      <c r="C117" s="362" t="s">
        <v>302</v>
      </c>
      <c r="D117" s="260" t="s">
        <v>212</v>
      </c>
      <c r="E117" s="227"/>
      <c r="F117" s="227"/>
      <c r="G117" s="227"/>
      <c r="H117" s="227"/>
      <c r="I117" s="227"/>
      <c r="J117" s="227"/>
      <c r="K117" s="227"/>
      <c r="L117" s="227"/>
      <c r="M117" s="227"/>
      <c r="N117" s="227"/>
      <c r="O117" s="227"/>
      <c r="P117" s="227"/>
      <c r="Q117" s="337">
        <f>SUM(E117:P117)</f>
        <v>0</v>
      </c>
    </row>
    <row r="118" spans="2:17" ht="12.75" customHeight="1">
      <c r="B118" s="303" t="s">
        <v>89</v>
      </c>
      <c r="C118" s="363" t="s">
        <v>474</v>
      </c>
      <c r="D118" s="260" t="s">
        <v>212</v>
      </c>
      <c r="E118" s="236">
        <f>+E119+E120</f>
        <v>0</v>
      </c>
      <c r="F118" s="236">
        <f aca="true" t="shared" si="43" ref="F118:P118">+F119+F120</f>
        <v>0</v>
      </c>
      <c r="G118" s="236">
        <f t="shared" si="43"/>
        <v>0</v>
      </c>
      <c r="H118" s="236">
        <f t="shared" si="43"/>
        <v>0</v>
      </c>
      <c r="I118" s="236">
        <f t="shared" si="43"/>
        <v>0</v>
      </c>
      <c r="J118" s="236">
        <f t="shared" si="43"/>
        <v>0</v>
      </c>
      <c r="K118" s="236">
        <f t="shared" si="43"/>
        <v>0</v>
      </c>
      <c r="L118" s="236">
        <f t="shared" si="43"/>
        <v>0</v>
      </c>
      <c r="M118" s="236">
        <f t="shared" si="43"/>
        <v>0</v>
      </c>
      <c r="N118" s="236">
        <f t="shared" si="43"/>
        <v>0</v>
      </c>
      <c r="O118" s="236">
        <f t="shared" si="43"/>
        <v>0</v>
      </c>
      <c r="P118" s="236">
        <f t="shared" si="43"/>
        <v>0</v>
      </c>
      <c r="Q118" s="364">
        <f>SUM(E118:P118)</f>
        <v>0</v>
      </c>
    </row>
    <row r="119" spans="2:17" ht="12.75" customHeight="1">
      <c r="B119" s="303" t="s">
        <v>475</v>
      </c>
      <c r="C119" s="362" t="s">
        <v>476</v>
      </c>
      <c r="D119" s="260" t="s">
        <v>212</v>
      </c>
      <c r="E119" s="227"/>
      <c r="F119" s="227"/>
      <c r="G119" s="227"/>
      <c r="H119" s="227"/>
      <c r="I119" s="227"/>
      <c r="J119" s="227"/>
      <c r="K119" s="227"/>
      <c r="L119" s="227"/>
      <c r="M119" s="227"/>
      <c r="N119" s="227"/>
      <c r="O119" s="227"/>
      <c r="P119" s="227"/>
      <c r="Q119" s="337">
        <f>SUM(E119:P119)</f>
        <v>0</v>
      </c>
    </row>
    <row r="120" spans="2:17" ht="12.75" customHeight="1">
      <c r="B120" s="356" t="s">
        <v>477</v>
      </c>
      <c r="C120" s="365" t="s">
        <v>302</v>
      </c>
      <c r="D120" s="341" t="s">
        <v>212</v>
      </c>
      <c r="E120" s="342"/>
      <c r="F120" s="342"/>
      <c r="G120" s="342"/>
      <c r="H120" s="342"/>
      <c r="I120" s="342"/>
      <c r="J120" s="342"/>
      <c r="K120" s="342"/>
      <c r="L120" s="342"/>
      <c r="M120" s="342"/>
      <c r="N120" s="342"/>
      <c r="O120" s="342"/>
      <c r="P120" s="342"/>
      <c r="Q120" s="343">
        <f>SUM(E120:P120)</f>
        <v>0</v>
      </c>
    </row>
    <row r="121" spans="2:17" ht="12.75" customHeight="1">
      <c r="B121" s="234" t="s">
        <v>224</v>
      </c>
      <c r="C121" s="353" t="s">
        <v>478</v>
      </c>
      <c r="D121" s="217"/>
      <c r="E121" s="354"/>
      <c r="F121" s="354"/>
      <c r="G121" s="354"/>
      <c r="H121" s="354"/>
      <c r="I121" s="354"/>
      <c r="J121" s="354"/>
      <c r="K121" s="354"/>
      <c r="L121" s="354"/>
      <c r="M121" s="354"/>
      <c r="N121" s="354"/>
      <c r="O121" s="354"/>
      <c r="P121" s="354"/>
      <c r="Q121" s="330"/>
    </row>
    <row r="122" spans="2:17" ht="12.75" customHeight="1">
      <c r="B122" s="220" t="s">
        <v>479</v>
      </c>
      <c r="C122" s="221" t="s">
        <v>211</v>
      </c>
      <c r="D122" s="222" t="s">
        <v>212</v>
      </c>
      <c r="E122" s="235">
        <f>+E114</f>
        <v>0</v>
      </c>
      <c r="F122" s="235">
        <f aca="true" t="shared" si="44" ref="F122:P122">+F114</f>
        <v>0</v>
      </c>
      <c r="G122" s="235">
        <f t="shared" si="44"/>
        <v>0</v>
      </c>
      <c r="H122" s="235">
        <f t="shared" si="44"/>
        <v>0</v>
      </c>
      <c r="I122" s="235">
        <f t="shared" si="44"/>
        <v>0</v>
      </c>
      <c r="J122" s="235">
        <f t="shared" si="44"/>
        <v>0</v>
      </c>
      <c r="K122" s="235">
        <f t="shared" si="44"/>
        <v>0</v>
      </c>
      <c r="L122" s="235">
        <f t="shared" si="44"/>
        <v>0</v>
      </c>
      <c r="M122" s="235">
        <f t="shared" si="44"/>
        <v>0</v>
      </c>
      <c r="N122" s="235">
        <f t="shared" si="44"/>
        <v>0</v>
      </c>
      <c r="O122" s="235">
        <f t="shared" si="44"/>
        <v>0</v>
      </c>
      <c r="P122" s="235">
        <f t="shared" si="44"/>
        <v>0</v>
      </c>
      <c r="Q122" s="224">
        <f>SUM(E122:P122)</f>
        <v>0</v>
      </c>
    </row>
    <row r="123" spans="2:17" ht="12.75" customHeight="1">
      <c r="B123" s="240" t="s">
        <v>480</v>
      </c>
      <c r="C123" s="225" t="s">
        <v>221</v>
      </c>
      <c r="D123" s="226" t="s">
        <v>212</v>
      </c>
      <c r="E123" s="227"/>
      <c r="F123" s="227"/>
      <c r="G123" s="227"/>
      <c r="H123" s="227"/>
      <c r="I123" s="227"/>
      <c r="J123" s="227"/>
      <c r="K123" s="227"/>
      <c r="L123" s="227"/>
      <c r="M123" s="227"/>
      <c r="N123" s="227"/>
      <c r="O123" s="227"/>
      <c r="P123" s="227"/>
      <c r="Q123" s="228">
        <f>SUM(E123:P123)</f>
        <v>0</v>
      </c>
    </row>
    <row r="124" spans="2:17" ht="12.75" customHeight="1">
      <c r="B124" s="238" t="s">
        <v>481</v>
      </c>
      <c r="C124" s="225" t="s">
        <v>216</v>
      </c>
      <c r="D124" s="226" t="s">
        <v>212</v>
      </c>
      <c r="E124" s="227"/>
      <c r="F124" s="227"/>
      <c r="G124" s="227"/>
      <c r="H124" s="227"/>
      <c r="I124" s="227"/>
      <c r="J124" s="227"/>
      <c r="K124" s="227"/>
      <c r="L124" s="227"/>
      <c r="M124" s="227"/>
      <c r="N124" s="227"/>
      <c r="O124" s="227"/>
      <c r="P124" s="227"/>
      <c r="Q124" s="228">
        <f>SUM(E124:P124)</f>
        <v>0</v>
      </c>
    </row>
    <row r="125" spans="2:17" ht="12.75" customHeight="1">
      <c r="B125" s="229" t="s">
        <v>482</v>
      </c>
      <c r="C125" s="230" t="s">
        <v>218</v>
      </c>
      <c r="D125" s="231" t="s">
        <v>212</v>
      </c>
      <c r="E125" s="232">
        <f aca="true" t="shared" si="45" ref="E125:P125">+E122-E123-E124</f>
        <v>0</v>
      </c>
      <c r="F125" s="232">
        <f t="shared" si="45"/>
        <v>0</v>
      </c>
      <c r="G125" s="232">
        <f t="shared" si="45"/>
        <v>0</v>
      </c>
      <c r="H125" s="232">
        <f t="shared" si="45"/>
        <v>0</v>
      </c>
      <c r="I125" s="232">
        <f t="shared" si="45"/>
        <v>0</v>
      </c>
      <c r="J125" s="232">
        <f t="shared" si="45"/>
        <v>0</v>
      </c>
      <c r="K125" s="232">
        <f t="shared" si="45"/>
        <v>0</v>
      </c>
      <c r="L125" s="232">
        <f t="shared" si="45"/>
        <v>0</v>
      </c>
      <c r="M125" s="232">
        <f t="shared" si="45"/>
        <v>0</v>
      </c>
      <c r="N125" s="232">
        <f t="shared" si="45"/>
        <v>0</v>
      </c>
      <c r="O125" s="232">
        <f t="shared" si="45"/>
        <v>0</v>
      </c>
      <c r="P125" s="232">
        <f t="shared" si="45"/>
        <v>0</v>
      </c>
      <c r="Q125" s="233">
        <f>SUM(E125:P125)</f>
        <v>0</v>
      </c>
    </row>
    <row r="126" spans="2:17" ht="12.75" customHeight="1">
      <c r="B126" s="301" t="s">
        <v>239</v>
      </c>
      <c r="C126" s="366" t="s">
        <v>483</v>
      </c>
      <c r="D126" s="212" t="s">
        <v>212</v>
      </c>
      <c r="E126" s="358"/>
      <c r="F126" s="358"/>
      <c r="G126" s="358"/>
      <c r="H126" s="358"/>
      <c r="I126" s="358"/>
      <c r="J126" s="358"/>
      <c r="K126" s="358"/>
      <c r="L126" s="358"/>
      <c r="M126" s="358"/>
      <c r="N126" s="358"/>
      <c r="O126" s="358"/>
      <c r="P126" s="358"/>
      <c r="Q126" s="330"/>
    </row>
    <row r="127" spans="2:17" ht="12.75" customHeight="1">
      <c r="B127" s="87" t="s">
        <v>484</v>
      </c>
      <c r="C127" s="241" t="s">
        <v>211</v>
      </c>
      <c r="D127" s="347" t="s">
        <v>212</v>
      </c>
      <c r="E127" s="367">
        <f>E25+E32+E122</f>
        <v>0</v>
      </c>
      <c r="F127" s="367">
        <f aca="true" t="shared" si="46" ref="F127:P127">F25+F32+F122</f>
        <v>0</v>
      </c>
      <c r="G127" s="367">
        <f t="shared" si="46"/>
        <v>0</v>
      </c>
      <c r="H127" s="367">
        <f t="shared" si="46"/>
        <v>0</v>
      </c>
      <c r="I127" s="367">
        <f t="shared" si="46"/>
        <v>0</v>
      </c>
      <c r="J127" s="367">
        <f t="shared" si="46"/>
        <v>0</v>
      </c>
      <c r="K127" s="367">
        <f t="shared" si="46"/>
        <v>0</v>
      </c>
      <c r="L127" s="367">
        <f t="shared" si="46"/>
        <v>0</v>
      </c>
      <c r="M127" s="367">
        <f t="shared" si="46"/>
        <v>0</v>
      </c>
      <c r="N127" s="367">
        <f t="shared" si="46"/>
        <v>0</v>
      </c>
      <c r="O127" s="367">
        <f t="shared" si="46"/>
        <v>0</v>
      </c>
      <c r="P127" s="367">
        <f t="shared" si="46"/>
        <v>0</v>
      </c>
      <c r="Q127" s="368">
        <f>SUM(E127:P127)</f>
        <v>0</v>
      </c>
    </row>
    <row r="128" spans="2:17" ht="12.75" customHeight="1">
      <c r="B128" s="240" t="s">
        <v>485</v>
      </c>
      <c r="C128" s="225" t="s">
        <v>221</v>
      </c>
      <c r="D128" s="226" t="s">
        <v>212</v>
      </c>
      <c r="E128" s="346">
        <f aca="true" t="shared" si="47" ref="E128:P129">E26+E33+E123</f>
        <v>0</v>
      </c>
      <c r="F128" s="346">
        <f t="shared" si="47"/>
        <v>0</v>
      </c>
      <c r="G128" s="346">
        <f t="shared" si="47"/>
        <v>0</v>
      </c>
      <c r="H128" s="346">
        <f t="shared" si="47"/>
        <v>0</v>
      </c>
      <c r="I128" s="346">
        <f t="shared" si="47"/>
        <v>0</v>
      </c>
      <c r="J128" s="346">
        <f t="shared" si="47"/>
        <v>0</v>
      </c>
      <c r="K128" s="346">
        <f t="shared" si="47"/>
        <v>0</v>
      </c>
      <c r="L128" s="346">
        <f t="shared" si="47"/>
        <v>0</v>
      </c>
      <c r="M128" s="346">
        <f t="shared" si="47"/>
        <v>0</v>
      </c>
      <c r="N128" s="346">
        <f t="shared" si="47"/>
        <v>0</v>
      </c>
      <c r="O128" s="346">
        <f t="shared" si="47"/>
        <v>0</v>
      </c>
      <c r="P128" s="346">
        <f t="shared" si="47"/>
        <v>0</v>
      </c>
      <c r="Q128" s="228">
        <f>SUM(E128:P128)</f>
        <v>0</v>
      </c>
    </row>
    <row r="129" spans="2:17" ht="12.75" customHeight="1">
      <c r="B129" s="238" t="s">
        <v>486</v>
      </c>
      <c r="C129" s="225" t="s">
        <v>216</v>
      </c>
      <c r="D129" s="226" t="s">
        <v>212</v>
      </c>
      <c r="E129" s="346">
        <f t="shared" si="47"/>
        <v>0</v>
      </c>
      <c r="F129" s="346">
        <f t="shared" si="47"/>
        <v>0</v>
      </c>
      <c r="G129" s="346">
        <f t="shared" si="47"/>
        <v>0</v>
      </c>
      <c r="H129" s="346">
        <f t="shared" si="47"/>
        <v>0</v>
      </c>
      <c r="I129" s="346">
        <f t="shared" si="47"/>
        <v>0</v>
      </c>
      <c r="J129" s="346">
        <f t="shared" si="47"/>
        <v>0</v>
      </c>
      <c r="K129" s="346">
        <f t="shared" si="47"/>
        <v>0</v>
      </c>
      <c r="L129" s="346">
        <f t="shared" si="47"/>
        <v>0</v>
      </c>
      <c r="M129" s="346">
        <f t="shared" si="47"/>
        <v>0</v>
      </c>
      <c r="N129" s="346">
        <f t="shared" si="47"/>
        <v>0</v>
      </c>
      <c r="O129" s="346">
        <f t="shared" si="47"/>
        <v>0</v>
      </c>
      <c r="P129" s="346">
        <f t="shared" si="47"/>
        <v>0</v>
      </c>
      <c r="Q129" s="228">
        <f>SUM(E129:P129)</f>
        <v>0</v>
      </c>
    </row>
    <row r="130" spans="2:17" ht="12.75" customHeight="1" thickBot="1">
      <c r="B130" s="249" t="s">
        <v>487</v>
      </c>
      <c r="C130" s="250" t="s">
        <v>218</v>
      </c>
      <c r="D130" s="251" t="s">
        <v>212</v>
      </c>
      <c r="E130" s="252">
        <f>+E127-E128-E129</f>
        <v>0</v>
      </c>
      <c r="F130" s="252">
        <f aca="true" t="shared" si="48" ref="F130:P130">+F127-F128-F129</f>
        <v>0</v>
      </c>
      <c r="G130" s="252">
        <f t="shared" si="48"/>
        <v>0</v>
      </c>
      <c r="H130" s="252">
        <f t="shared" si="48"/>
        <v>0</v>
      </c>
      <c r="I130" s="252">
        <f t="shared" si="48"/>
        <v>0</v>
      </c>
      <c r="J130" s="252">
        <f t="shared" si="48"/>
        <v>0</v>
      </c>
      <c r="K130" s="252">
        <f t="shared" si="48"/>
        <v>0</v>
      </c>
      <c r="L130" s="252">
        <f t="shared" si="48"/>
        <v>0</v>
      </c>
      <c r="M130" s="252">
        <f t="shared" si="48"/>
        <v>0</v>
      </c>
      <c r="N130" s="252">
        <f t="shared" si="48"/>
        <v>0</v>
      </c>
      <c r="O130" s="252">
        <f t="shared" si="48"/>
        <v>0</v>
      </c>
      <c r="P130" s="252">
        <f t="shared" si="48"/>
        <v>0</v>
      </c>
      <c r="Q130" s="253">
        <f>SUM(E130:P130)</f>
        <v>0</v>
      </c>
    </row>
    <row r="131" ht="12.75" customHeight="1" thickTop="1">
      <c r="B131" s="369"/>
    </row>
    <row r="132" ht="12.75" customHeight="1">
      <c r="B132" s="369"/>
    </row>
    <row r="133" spans="2:17" ht="12.75">
      <c r="B133" s="447" t="str">
        <f>CONCATENATE("Табела EТЕ-6-5.2 ИСПОРУКА ЕЛЕКТРИЧНЕ ЕНЕРГИЈЕ КРАЈЊИМ КУПЦИМА НА ГАРАНТОВАНОМ СНАБДЕВАЊУ",)</f>
        <v>Табела EТЕ-6-5.2 ИСПОРУКА ЕЛЕКТРИЧНЕ ЕНЕРГИЈЕ КРАЈЊИМ КУПЦИМА НА ГАРАНТОВАНОМ СНАБДЕВАЊУ</v>
      </c>
      <c r="C133" s="447"/>
      <c r="D133" s="447"/>
      <c r="E133" s="447"/>
      <c r="F133" s="447"/>
      <c r="G133" s="447"/>
      <c r="H133" s="447"/>
      <c r="I133" s="447"/>
      <c r="J133" s="447"/>
      <c r="K133" s="447"/>
      <c r="L133" s="447"/>
      <c r="M133" s="447"/>
      <c r="N133" s="447"/>
      <c r="O133" s="447"/>
      <c r="P133" s="447"/>
      <c r="Q133" s="447"/>
    </row>
    <row r="134" spans="3:8" ht="12.75">
      <c r="C134" s="208"/>
      <c r="D134" s="208"/>
      <c r="E134" s="209"/>
      <c r="F134" s="210"/>
      <c r="G134" s="210"/>
      <c r="H134" s="210"/>
    </row>
    <row r="135" spans="2:17" ht="13.5" thickBot="1">
      <c r="B135" s="300"/>
      <c r="C135" s="300"/>
      <c r="D135" s="300"/>
      <c r="E135" s="300"/>
      <c r="F135" s="300"/>
      <c r="G135" s="300"/>
      <c r="H135" s="300"/>
      <c r="I135" s="300"/>
      <c r="J135" s="300"/>
      <c r="K135" s="300"/>
      <c r="L135" s="300"/>
      <c r="M135" s="300"/>
      <c r="N135" s="300"/>
      <c r="O135" s="300"/>
      <c r="P135" s="300"/>
      <c r="Q135" s="300"/>
    </row>
    <row r="136" spans="2:17" ht="13.5" thickTop="1">
      <c r="B136" s="439" t="s">
        <v>36</v>
      </c>
      <c r="C136" s="441" t="s">
        <v>194</v>
      </c>
      <c r="D136" s="443" t="s">
        <v>195</v>
      </c>
      <c r="E136" s="445" t="s">
        <v>301</v>
      </c>
      <c r="F136" s="445"/>
      <c r="G136" s="445"/>
      <c r="H136" s="445"/>
      <c r="I136" s="445"/>
      <c r="J136" s="445"/>
      <c r="K136" s="445"/>
      <c r="L136" s="445"/>
      <c r="M136" s="445"/>
      <c r="N136" s="445"/>
      <c r="O136" s="445"/>
      <c r="P136" s="445"/>
      <c r="Q136" s="446"/>
    </row>
    <row r="137" spans="2:17" ht="12.75">
      <c r="B137" s="440"/>
      <c r="C137" s="442"/>
      <c r="D137" s="444"/>
      <c r="E137" s="212" t="s">
        <v>197</v>
      </c>
      <c r="F137" s="212" t="s">
        <v>198</v>
      </c>
      <c r="G137" s="212" t="s">
        <v>199</v>
      </c>
      <c r="H137" s="212" t="s">
        <v>200</v>
      </c>
      <c r="I137" s="212" t="s">
        <v>201</v>
      </c>
      <c r="J137" s="212" t="s">
        <v>202</v>
      </c>
      <c r="K137" s="213" t="s">
        <v>203</v>
      </c>
      <c r="L137" s="213" t="s">
        <v>204</v>
      </c>
      <c r="M137" s="213" t="s">
        <v>205</v>
      </c>
      <c r="N137" s="213" t="s">
        <v>206</v>
      </c>
      <c r="O137" s="213" t="s">
        <v>207</v>
      </c>
      <c r="P137" s="213" t="s">
        <v>208</v>
      </c>
      <c r="Q137" s="214" t="s">
        <v>209</v>
      </c>
    </row>
    <row r="138" spans="2:17" ht="12.75">
      <c r="B138" s="301" t="s">
        <v>210</v>
      </c>
      <c r="C138" s="216" t="s">
        <v>46</v>
      </c>
      <c r="D138" s="217"/>
      <c r="E138" s="218"/>
      <c r="F138" s="218"/>
      <c r="G138" s="218"/>
      <c r="H138" s="218"/>
      <c r="I138" s="218"/>
      <c r="J138" s="218"/>
      <c r="K138" s="218"/>
      <c r="L138" s="218"/>
      <c r="M138" s="218"/>
      <c r="N138" s="218"/>
      <c r="O138" s="218"/>
      <c r="P138" s="218"/>
      <c r="Q138" s="219"/>
    </row>
    <row r="139" spans="2:17" ht="12.75">
      <c r="B139" s="302"/>
      <c r="C139" s="221" t="s">
        <v>302</v>
      </c>
      <c r="D139" s="260" t="s">
        <v>303</v>
      </c>
      <c r="E139" s="223"/>
      <c r="F139" s="223"/>
      <c r="G139" s="223"/>
      <c r="H139" s="223"/>
      <c r="I139" s="223"/>
      <c r="J139" s="223"/>
      <c r="K139" s="223"/>
      <c r="L139" s="223"/>
      <c r="M139" s="223"/>
      <c r="N139" s="223"/>
      <c r="O139" s="223"/>
      <c r="P139" s="223"/>
      <c r="Q139" s="224">
        <f>SUM(E139:P139)</f>
        <v>0</v>
      </c>
    </row>
    <row r="140" spans="2:17" ht="12.75">
      <c r="B140" s="301" t="s">
        <v>219</v>
      </c>
      <c r="C140" s="216" t="s">
        <v>258</v>
      </c>
      <c r="D140" s="217"/>
      <c r="E140" s="218"/>
      <c r="F140" s="218"/>
      <c r="G140" s="218"/>
      <c r="H140" s="218"/>
      <c r="I140" s="218"/>
      <c r="J140" s="218"/>
      <c r="K140" s="218"/>
      <c r="L140" s="218"/>
      <c r="M140" s="218"/>
      <c r="N140" s="218"/>
      <c r="O140" s="218"/>
      <c r="P140" s="218"/>
      <c r="Q140" s="219"/>
    </row>
    <row r="141" spans="2:17" ht="12.75">
      <c r="B141" s="302"/>
      <c r="C141" s="221" t="s">
        <v>302</v>
      </c>
      <c r="D141" s="260" t="s">
        <v>303</v>
      </c>
      <c r="E141" s="235">
        <f>+E143+E145</f>
        <v>0</v>
      </c>
      <c r="F141" s="235">
        <f aca="true" t="shared" si="49" ref="F141:P141">+F143+F145</f>
        <v>0</v>
      </c>
      <c r="G141" s="235">
        <f t="shared" si="49"/>
        <v>0</v>
      </c>
      <c r="H141" s="235">
        <f t="shared" si="49"/>
        <v>0</v>
      </c>
      <c r="I141" s="235">
        <f t="shared" si="49"/>
        <v>0</v>
      </c>
      <c r="J141" s="235">
        <f t="shared" si="49"/>
        <v>0</v>
      </c>
      <c r="K141" s="235">
        <f t="shared" si="49"/>
        <v>0</v>
      </c>
      <c r="L141" s="235">
        <f t="shared" si="49"/>
        <v>0</v>
      </c>
      <c r="M141" s="235">
        <f t="shared" si="49"/>
        <v>0</v>
      </c>
      <c r="N141" s="235">
        <f t="shared" si="49"/>
        <v>0</v>
      </c>
      <c r="O141" s="235">
        <f t="shared" si="49"/>
        <v>0</v>
      </c>
      <c r="P141" s="235">
        <f t="shared" si="49"/>
        <v>0</v>
      </c>
      <c r="Q141" s="224">
        <f>SUM(E141:P141)</f>
        <v>0</v>
      </c>
    </row>
    <row r="142" spans="2:17" ht="12.75">
      <c r="B142" s="301" t="s">
        <v>33</v>
      </c>
      <c r="C142" s="216" t="s">
        <v>47</v>
      </c>
      <c r="D142" s="217"/>
      <c r="E142" s="218"/>
      <c r="F142" s="218"/>
      <c r="G142" s="218"/>
      <c r="H142" s="218"/>
      <c r="I142" s="218"/>
      <c r="J142" s="218"/>
      <c r="K142" s="218"/>
      <c r="L142" s="218"/>
      <c r="M142" s="218"/>
      <c r="N142" s="218"/>
      <c r="O142" s="218"/>
      <c r="P142" s="218"/>
      <c r="Q142" s="219"/>
    </row>
    <row r="143" spans="2:17" ht="12.75">
      <c r="B143" s="302"/>
      <c r="C143" s="221" t="s">
        <v>302</v>
      </c>
      <c r="D143" s="260" t="s">
        <v>303</v>
      </c>
      <c r="E143" s="223"/>
      <c r="F143" s="223"/>
      <c r="G143" s="223"/>
      <c r="H143" s="223"/>
      <c r="I143" s="223"/>
      <c r="J143" s="223"/>
      <c r="K143" s="223"/>
      <c r="L143" s="223"/>
      <c r="M143" s="223"/>
      <c r="N143" s="223"/>
      <c r="O143" s="223"/>
      <c r="P143" s="223"/>
      <c r="Q143" s="224">
        <f>SUM(E143:P143)</f>
        <v>0</v>
      </c>
    </row>
    <row r="144" spans="2:17" ht="12.75">
      <c r="B144" s="301" t="s">
        <v>34</v>
      </c>
      <c r="C144" s="216" t="s">
        <v>48</v>
      </c>
      <c r="D144" s="217"/>
      <c r="E144" s="218"/>
      <c r="F144" s="218"/>
      <c r="G144" s="218"/>
      <c r="H144" s="218"/>
      <c r="I144" s="218"/>
      <c r="J144" s="218"/>
      <c r="K144" s="218"/>
      <c r="L144" s="218"/>
      <c r="M144" s="218"/>
      <c r="N144" s="218"/>
      <c r="O144" s="218"/>
      <c r="P144" s="218"/>
      <c r="Q144" s="219"/>
    </row>
    <row r="145" spans="2:17" ht="12.75">
      <c r="B145" s="302"/>
      <c r="C145" s="221" t="s">
        <v>302</v>
      </c>
      <c r="D145" s="260" t="s">
        <v>303</v>
      </c>
      <c r="E145" s="223"/>
      <c r="F145" s="223"/>
      <c r="G145" s="223"/>
      <c r="H145" s="223"/>
      <c r="I145" s="223"/>
      <c r="J145" s="223"/>
      <c r="K145" s="223"/>
      <c r="L145" s="223"/>
      <c r="M145" s="223"/>
      <c r="N145" s="223"/>
      <c r="O145" s="223"/>
      <c r="P145" s="223"/>
      <c r="Q145" s="224">
        <f>SUM(E145:P145)</f>
        <v>0</v>
      </c>
    </row>
    <row r="146" spans="2:17" ht="12.75">
      <c r="B146" s="301" t="s">
        <v>224</v>
      </c>
      <c r="C146" s="216" t="s">
        <v>49</v>
      </c>
      <c r="D146" s="217"/>
      <c r="E146" s="218"/>
      <c r="F146" s="218"/>
      <c r="G146" s="218"/>
      <c r="H146" s="218"/>
      <c r="I146" s="218"/>
      <c r="J146" s="218"/>
      <c r="K146" s="218"/>
      <c r="L146" s="218"/>
      <c r="M146" s="218"/>
      <c r="N146" s="218"/>
      <c r="O146" s="218"/>
      <c r="P146" s="218"/>
      <c r="Q146" s="219"/>
    </row>
    <row r="147" spans="2:17" ht="12.75">
      <c r="B147" s="302"/>
      <c r="C147" s="221" t="s">
        <v>302</v>
      </c>
      <c r="D147" s="260" t="s">
        <v>303</v>
      </c>
      <c r="E147" s="223"/>
      <c r="F147" s="223"/>
      <c r="G147" s="223"/>
      <c r="H147" s="223"/>
      <c r="I147" s="223"/>
      <c r="J147" s="223"/>
      <c r="K147" s="223"/>
      <c r="L147" s="223"/>
      <c r="M147" s="223"/>
      <c r="N147" s="223"/>
      <c r="O147" s="223"/>
      <c r="P147" s="223"/>
      <c r="Q147" s="224">
        <f>SUM(E147:P147)</f>
        <v>0</v>
      </c>
    </row>
    <row r="148" spans="2:17" ht="12.75">
      <c r="B148" s="301" t="s">
        <v>239</v>
      </c>
      <c r="C148" s="216" t="s">
        <v>483</v>
      </c>
      <c r="D148" s="217"/>
      <c r="E148" s="218"/>
      <c r="F148" s="218"/>
      <c r="G148" s="218"/>
      <c r="H148" s="218"/>
      <c r="I148" s="218"/>
      <c r="J148" s="218"/>
      <c r="K148" s="218"/>
      <c r="L148" s="218"/>
      <c r="M148" s="218"/>
      <c r="N148" s="218"/>
      <c r="O148" s="218"/>
      <c r="P148" s="218"/>
      <c r="Q148" s="219"/>
    </row>
    <row r="149" spans="2:17" ht="13.5" thickBot="1">
      <c r="B149" s="311"/>
      <c r="C149" s="263" t="s">
        <v>302</v>
      </c>
      <c r="D149" s="370" t="s">
        <v>303</v>
      </c>
      <c r="E149" s="265">
        <f>E139+E141+E147</f>
        <v>0</v>
      </c>
      <c r="F149" s="265">
        <f aca="true" t="shared" si="50" ref="F149:P149">F139+F141+F147</f>
        <v>0</v>
      </c>
      <c r="G149" s="265">
        <f t="shared" si="50"/>
        <v>0</v>
      </c>
      <c r="H149" s="265">
        <f t="shared" si="50"/>
        <v>0</v>
      </c>
      <c r="I149" s="265">
        <f t="shared" si="50"/>
        <v>0</v>
      </c>
      <c r="J149" s="265">
        <f t="shared" si="50"/>
        <v>0</v>
      </c>
      <c r="K149" s="265">
        <f t="shared" si="50"/>
        <v>0</v>
      </c>
      <c r="L149" s="265">
        <f t="shared" si="50"/>
        <v>0</v>
      </c>
      <c r="M149" s="265">
        <f t="shared" si="50"/>
        <v>0</v>
      </c>
      <c r="N149" s="265">
        <f t="shared" si="50"/>
        <v>0</v>
      </c>
      <c r="O149" s="265">
        <f t="shared" si="50"/>
        <v>0</v>
      </c>
      <c r="P149" s="265">
        <f t="shared" si="50"/>
        <v>0</v>
      </c>
      <c r="Q149" s="266">
        <f>SUM(E149:P149)</f>
        <v>0</v>
      </c>
    </row>
    <row r="150" ht="13.5" thickTop="1"/>
    <row r="152" spans="2:17" ht="12.75">
      <c r="B152" s="447" t="str">
        <f>CONCATENATE("Табела ЕТE-6-5.3 ОСТВАРЕНА ЦЕНА ПРОДАТЕ ЕЛЕКТРИЧНЕ ЕНЕРГИЈЕ КРАЈЊИМ КУПЦИМА НА ГАРАНТОВАНОМ СНАБДЕВАЊУ",)</f>
        <v>Табела ЕТE-6-5.3 ОСТВАРЕНА ЦЕНА ПРОДАТЕ ЕЛЕКТРИЧНЕ ЕНЕРГИЈЕ КРАЈЊИМ КУПЦИМА НА ГАРАНТОВАНОМ СНАБДЕВАЊУ</v>
      </c>
      <c r="C152" s="447"/>
      <c r="D152" s="447"/>
      <c r="E152" s="447"/>
      <c r="F152" s="447"/>
      <c r="G152" s="447"/>
      <c r="H152" s="447"/>
      <c r="I152" s="447"/>
      <c r="J152" s="447"/>
      <c r="K152" s="447"/>
      <c r="L152" s="447"/>
      <c r="M152" s="447"/>
      <c r="N152" s="447"/>
      <c r="O152" s="447"/>
      <c r="P152" s="447"/>
      <c r="Q152" s="447"/>
    </row>
    <row r="154" spans="2:17" ht="13.5" thickBot="1">
      <c r="B154" s="300"/>
      <c r="C154" s="300"/>
      <c r="D154" s="300"/>
      <c r="E154" s="300"/>
      <c r="F154" s="300"/>
      <c r="G154" s="300"/>
      <c r="H154" s="300"/>
      <c r="I154" s="300"/>
      <c r="J154" s="300"/>
      <c r="K154" s="300"/>
      <c r="L154" s="300"/>
      <c r="M154" s="300"/>
      <c r="N154" s="300"/>
      <c r="O154" s="300"/>
      <c r="P154" s="300"/>
      <c r="Q154" s="300"/>
    </row>
    <row r="155" spans="2:17" ht="13.5" customHeight="1" thickTop="1">
      <c r="B155" s="173" t="s">
        <v>210</v>
      </c>
      <c r="C155" s="371" t="s">
        <v>46</v>
      </c>
      <c r="D155" s="372"/>
      <c r="E155" s="373"/>
      <c r="F155" s="373"/>
      <c r="G155" s="373"/>
      <c r="H155" s="373"/>
      <c r="I155" s="373"/>
      <c r="J155" s="373"/>
      <c r="K155" s="373"/>
      <c r="L155" s="373"/>
      <c r="M155" s="373"/>
      <c r="N155" s="373"/>
      <c r="O155" s="373"/>
      <c r="P155" s="373"/>
      <c r="Q155" s="374"/>
    </row>
    <row r="156" spans="2:17" ht="12.75">
      <c r="B156" s="312" t="s">
        <v>305</v>
      </c>
      <c r="C156" s="313" t="s">
        <v>306</v>
      </c>
      <c r="D156" s="314" t="s">
        <v>307</v>
      </c>
      <c r="E156" s="271" t="str">
        <f>IF(E$139&lt;&gt;0,E25/E$139," ")</f>
        <v> </v>
      </c>
      <c r="F156" s="271" t="str">
        <f aca="true" t="shared" si="51" ref="F156:Q156">IF(F$139&lt;&gt;0,F25/F$139," ")</f>
        <v> </v>
      </c>
      <c r="G156" s="271" t="str">
        <f t="shared" si="51"/>
        <v> </v>
      </c>
      <c r="H156" s="271" t="str">
        <f t="shared" si="51"/>
        <v> </v>
      </c>
      <c r="I156" s="271" t="str">
        <f t="shared" si="51"/>
        <v> </v>
      </c>
      <c r="J156" s="271" t="str">
        <f t="shared" si="51"/>
        <v> </v>
      </c>
      <c r="K156" s="271" t="str">
        <f t="shared" si="51"/>
        <v> </v>
      </c>
      <c r="L156" s="271" t="str">
        <f t="shared" si="51"/>
        <v> </v>
      </c>
      <c r="M156" s="271" t="str">
        <f t="shared" si="51"/>
        <v> </v>
      </c>
      <c r="N156" s="271" t="str">
        <f t="shared" si="51"/>
        <v> </v>
      </c>
      <c r="O156" s="271" t="str">
        <f t="shared" si="51"/>
        <v> </v>
      </c>
      <c r="P156" s="271" t="str">
        <f t="shared" si="51"/>
        <v> </v>
      </c>
      <c r="Q156" s="272" t="str">
        <f t="shared" si="51"/>
        <v> </v>
      </c>
    </row>
    <row r="157" spans="2:17" ht="12.75">
      <c r="B157" s="315" t="s">
        <v>308</v>
      </c>
      <c r="C157" s="316" t="s">
        <v>314</v>
      </c>
      <c r="D157" s="317" t="s">
        <v>307</v>
      </c>
      <c r="E157" s="276" t="str">
        <f aca="true" t="shared" si="52" ref="E157:Q157">IF(E$139&lt;&gt;0,E26/E$139," ")</f>
        <v> </v>
      </c>
      <c r="F157" s="276" t="str">
        <f t="shared" si="52"/>
        <v> </v>
      </c>
      <c r="G157" s="276" t="str">
        <f t="shared" si="52"/>
        <v> </v>
      </c>
      <c r="H157" s="276" t="str">
        <f t="shared" si="52"/>
        <v> </v>
      </c>
      <c r="I157" s="276" t="str">
        <f t="shared" si="52"/>
        <v> </v>
      </c>
      <c r="J157" s="276" t="str">
        <f t="shared" si="52"/>
        <v> </v>
      </c>
      <c r="K157" s="276" t="str">
        <f t="shared" si="52"/>
        <v> </v>
      </c>
      <c r="L157" s="276" t="str">
        <f t="shared" si="52"/>
        <v> </v>
      </c>
      <c r="M157" s="276" t="str">
        <f t="shared" si="52"/>
        <v> </v>
      </c>
      <c r="N157" s="276" t="str">
        <f t="shared" si="52"/>
        <v> </v>
      </c>
      <c r="O157" s="276" t="str">
        <f t="shared" si="52"/>
        <v> </v>
      </c>
      <c r="P157" s="276" t="str">
        <f t="shared" si="52"/>
        <v> </v>
      </c>
      <c r="Q157" s="277" t="str">
        <f t="shared" si="52"/>
        <v> </v>
      </c>
    </row>
    <row r="158" spans="2:17" ht="12.75">
      <c r="B158" s="318" t="s">
        <v>310</v>
      </c>
      <c r="C158" s="278" t="s">
        <v>311</v>
      </c>
      <c r="D158" s="319" t="s">
        <v>307</v>
      </c>
      <c r="E158" s="280" t="str">
        <f>IF(E$139&lt;&gt;0,E28/E$139," ")</f>
        <v> </v>
      </c>
      <c r="F158" s="280" t="str">
        <f aca="true" t="shared" si="53" ref="F158:Q158">IF(F$139&lt;&gt;0,F28/F$139," ")</f>
        <v> </v>
      </c>
      <c r="G158" s="280" t="str">
        <f t="shared" si="53"/>
        <v> </v>
      </c>
      <c r="H158" s="280" t="str">
        <f t="shared" si="53"/>
        <v> </v>
      </c>
      <c r="I158" s="280" t="str">
        <f t="shared" si="53"/>
        <v> </v>
      </c>
      <c r="J158" s="280" t="str">
        <f t="shared" si="53"/>
        <v> </v>
      </c>
      <c r="K158" s="280" t="str">
        <f t="shared" si="53"/>
        <v> </v>
      </c>
      <c r="L158" s="280" t="str">
        <f t="shared" si="53"/>
        <v> </v>
      </c>
      <c r="M158" s="280" t="str">
        <f t="shared" si="53"/>
        <v> </v>
      </c>
      <c r="N158" s="280" t="str">
        <f t="shared" si="53"/>
        <v> </v>
      </c>
      <c r="O158" s="280" t="str">
        <f t="shared" si="53"/>
        <v> </v>
      </c>
      <c r="P158" s="280" t="str">
        <f t="shared" si="53"/>
        <v> </v>
      </c>
      <c r="Q158" s="281" t="str">
        <f t="shared" si="53"/>
        <v> </v>
      </c>
    </row>
    <row r="159" spans="2:17" ht="12.75">
      <c r="B159" s="301" t="s">
        <v>219</v>
      </c>
      <c r="C159" s="216" t="s">
        <v>258</v>
      </c>
      <c r="D159" s="217"/>
      <c r="E159" s="218"/>
      <c r="F159" s="218"/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9"/>
    </row>
    <row r="160" spans="2:17" ht="12.75">
      <c r="B160" s="312" t="s">
        <v>312</v>
      </c>
      <c r="C160" s="313" t="s">
        <v>306</v>
      </c>
      <c r="D160" s="314" t="s">
        <v>307</v>
      </c>
      <c r="E160" s="271" t="str">
        <f>IF(E$141&lt;&gt;0,E32/E$141," ")</f>
        <v> </v>
      </c>
      <c r="F160" s="271" t="str">
        <f aca="true" t="shared" si="54" ref="F160:Q160">IF(F$141&lt;&gt;0,F32/F$141," ")</f>
        <v> </v>
      </c>
      <c r="G160" s="271" t="str">
        <f t="shared" si="54"/>
        <v> </v>
      </c>
      <c r="H160" s="271" t="str">
        <f t="shared" si="54"/>
        <v> </v>
      </c>
      <c r="I160" s="271" t="str">
        <f t="shared" si="54"/>
        <v> </v>
      </c>
      <c r="J160" s="271" t="str">
        <f t="shared" si="54"/>
        <v> </v>
      </c>
      <c r="K160" s="271" t="str">
        <f t="shared" si="54"/>
        <v> </v>
      </c>
      <c r="L160" s="271" t="str">
        <f t="shared" si="54"/>
        <v> </v>
      </c>
      <c r="M160" s="271" t="str">
        <f t="shared" si="54"/>
        <v> </v>
      </c>
      <c r="N160" s="271" t="str">
        <f t="shared" si="54"/>
        <v> </v>
      </c>
      <c r="O160" s="271" t="str">
        <f t="shared" si="54"/>
        <v> </v>
      </c>
      <c r="P160" s="271" t="str">
        <f t="shared" si="54"/>
        <v> </v>
      </c>
      <c r="Q160" s="272" t="str">
        <f t="shared" si="54"/>
        <v> </v>
      </c>
    </row>
    <row r="161" spans="2:17" ht="12.75">
      <c r="B161" s="315" t="s">
        <v>313</v>
      </c>
      <c r="C161" s="316" t="s">
        <v>314</v>
      </c>
      <c r="D161" s="317" t="s">
        <v>307</v>
      </c>
      <c r="E161" s="276" t="str">
        <f aca="true" t="shared" si="55" ref="E161:Q161">IF(E$141&lt;&gt;0,E33/E$141," ")</f>
        <v> </v>
      </c>
      <c r="F161" s="276" t="str">
        <f t="shared" si="55"/>
        <v> </v>
      </c>
      <c r="G161" s="276" t="str">
        <f t="shared" si="55"/>
        <v> </v>
      </c>
      <c r="H161" s="276" t="str">
        <f t="shared" si="55"/>
        <v> </v>
      </c>
      <c r="I161" s="276" t="str">
        <f t="shared" si="55"/>
        <v> </v>
      </c>
      <c r="J161" s="276" t="str">
        <f t="shared" si="55"/>
        <v> </v>
      </c>
      <c r="K161" s="276" t="str">
        <f t="shared" si="55"/>
        <v> </v>
      </c>
      <c r="L161" s="276" t="str">
        <f t="shared" si="55"/>
        <v> </v>
      </c>
      <c r="M161" s="276" t="str">
        <f t="shared" si="55"/>
        <v> </v>
      </c>
      <c r="N161" s="276" t="str">
        <f t="shared" si="55"/>
        <v> </v>
      </c>
      <c r="O161" s="276" t="str">
        <f t="shared" si="55"/>
        <v> </v>
      </c>
      <c r="P161" s="276" t="str">
        <f t="shared" si="55"/>
        <v> </v>
      </c>
      <c r="Q161" s="277" t="str">
        <f t="shared" si="55"/>
        <v> </v>
      </c>
    </row>
    <row r="162" spans="2:17" ht="12.75">
      <c r="B162" s="318" t="s">
        <v>315</v>
      </c>
      <c r="C162" s="278" t="s">
        <v>311</v>
      </c>
      <c r="D162" s="319" t="s">
        <v>307</v>
      </c>
      <c r="E162" s="280" t="str">
        <f>IF(E$141&lt;&gt;0,E35/E$141," ")</f>
        <v> </v>
      </c>
      <c r="F162" s="280" t="str">
        <f aca="true" t="shared" si="56" ref="F162:Q162">IF(F$141&lt;&gt;0,F35/F$141," ")</f>
        <v> </v>
      </c>
      <c r="G162" s="280" t="str">
        <f t="shared" si="56"/>
        <v> </v>
      </c>
      <c r="H162" s="280" t="str">
        <f t="shared" si="56"/>
        <v> </v>
      </c>
      <c r="I162" s="280" t="str">
        <f t="shared" si="56"/>
        <v> </v>
      </c>
      <c r="J162" s="280" t="str">
        <f t="shared" si="56"/>
        <v> </v>
      </c>
      <c r="K162" s="280" t="str">
        <f t="shared" si="56"/>
        <v> </v>
      </c>
      <c r="L162" s="280" t="str">
        <f t="shared" si="56"/>
        <v> </v>
      </c>
      <c r="M162" s="280" t="str">
        <f t="shared" si="56"/>
        <v> </v>
      </c>
      <c r="N162" s="280" t="str">
        <f t="shared" si="56"/>
        <v> </v>
      </c>
      <c r="O162" s="280" t="str">
        <f t="shared" si="56"/>
        <v> </v>
      </c>
      <c r="P162" s="280" t="str">
        <f t="shared" si="56"/>
        <v> </v>
      </c>
      <c r="Q162" s="281" t="str">
        <f t="shared" si="56"/>
        <v> </v>
      </c>
    </row>
    <row r="163" spans="2:17" ht="12.75">
      <c r="B163" s="301" t="s">
        <v>385</v>
      </c>
      <c r="C163" s="216" t="s">
        <v>47</v>
      </c>
      <c r="D163" s="217"/>
      <c r="E163" s="218"/>
      <c r="F163" s="218"/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9"/>
    </row>
    <row r="164" spans="2:17" ht="12.75">
      <c r="B164" s="312" t="s">
        <v>488</v>
      </c>
      <c r="C164" s="313" t="s">
        <v>306</v>
      </c>
      <c r="D164" s="314" t="s">
        <v>307</v>
      </c>
      <c r="E164" s="271" t="str">
        <f>IF(E$143&lt;&gt;0,E64/E$143," ")</f>
        <v> </v>
      </c>
      <c r="F164" s="271" t="str">
        <f aca="true" t="shared" si="57" ref="F164:Q164">IF(F$143&lt;&gt;0,F64/F$143," ")</f>
        <v> </v>
      </c>
      <c r="G164" s="271" t="str">
        <f t="shared" si="57"/>
        <v> </v>
      </c>
      <c r="H164" s="271" t="str">
        <f t="shared" si="57"/>
        <v> </v>
      </c>
      <c r="I164" s="271" t="str">
        <f t="shared" si="57"/>
        <v> </v>
      </c>
      <c r="J164" s="271" t="str">
        <f t="shared" si="57"/>
        <v> </v>
      </c>
      <c r="K164" s="271" t="str">
        <f t="shared" si="57"/>
        <v> </v>
      </c>
      <c r="L164" s="271" t="str">
        <f t="shared" si="57"/>
        <v> </v>
      </c>
      <c r="M164" s="271" t="str">
        <f t="shared" si="57"/>
        <v> </v>
      </c>
      <c r="N164" s="271" t="str">
        <f t="shared" si="57"/>
        <v> </v>
      </c>
      <c r="O164" s="271" t="str">
        <f t="shared" si="57"/>
        <v> </v>
      </c>
      <c r="P164" s="271" t="str">
        <f t="shared" si="57"/>
        <v> </v>
      </c>
      <c r="Q164" s="272" t="str">
        <f t="shared" si="57"/>
        <v> </v>
      </c>
    </row>
    <row r="165" spans="2:17" ht="12.75">
      <c r="B165" s="315" t="s">
        <v>489</v>
      </c>
      <c r="C165" s="316" t="s">
        <v>314</v>
      </c>
      <c r="D165" s="317" t="s">
        <v>307</v>
      </c>
      <c r="E165" s="276" t="str">
        <f aca="true" t="shared" si="58" ref="E165:Q165">IF(E$143&lt;&gt;0,E65/E$143," ")</f>
        <v> </v>
      </c>
      <c r="F165" s="276" t="str">
        <f t="shared" si="58"/>
        <v> </v>
      </c>
      <c r="G165" s="276" t="str">
        <f t="shared" si="58"/>
        <v> </v>
      </c>
      <c r="H165" s="276" t="str">
        <f t="shared" si="58"/>
        <v> </v>
      </c>
      <c r="I165" s="276" t="str">
        <f t="shared" si="58"/>
        <v> </v>
      </c>
      <c r="J165" s="276" t="str">
        <f t="shared" si="58"/>
        <v> </v>
      </c>
      <c r="K165" s="276" t="str">
        <f t="shared" si="58"/>
        <v> </v>
      </c>
      <c r="L165" s="276" t="str">
        <f t="shared" si="58"/>
        <v> </v>
      </c>
      <c r="M165" s="276" t="str">
        <f t="shared" si="58"/>
        <v> </v>
      </c>
      <c r="N165" s="276" t="str">
        <f t="shared" si="58"/>
        <v> </v>
      </c>
      <c r="O165" s="276" t="str">
        <f t="shared" si="58"/>
        <v> </v>
      </c>
      <c r="P165" s="276" t="str">
        <f t="shared" si="58"/>
        <v> </v>
      </c>
      <c r="Q165" s="277" t="str">
        <f t="shared" si="58"/>
        <v> </v>
      </c>
    </row>
    <row r="166" spans="2:17" ht="12.75">
      <c r="B166" s="318" t="s">
        <v>490</v>
      </c>
      <c r="C166" s="282" t="s">
        <v>311</v>
      </c>
      <c r="D166" s="320" t="s">
        <v>307</v>
      </c>
      <c r="E166" s="284" t="str">
        <f>IF(E$143&lt;&gt;0,E67/E$143," ")</f>
        <v> </v>
      </c>
      <c r="F166" s="284" t="str">
        <f aca="true" t="shared" si="59" ref="F166:Q166">IF(F$143&lt;&gt;0,F67/F$143," ")</f>
        <v> </v>
      </c>
      <c r="G166" s="284" t="str">
        <f t="shared" si="59"/>
        <v> </v>
      </c>
      <c r="H166" s="284" t="str">
        <f t="shared" si="59"/>
        <v> </v>
      </c>
      <c r="I166" s="284" t="str">
        <f t="shared" si="59"/>
        <v> </v>
      </c>
      <c r="J166" s="284" t="str">
        <f t="shared" si="59"/>
        <v> </v>
      </c>
      <c r="K166" s="284" t="str">
        <f t="shared" si="59"/>
        <v> </v>
      </c>
      <c r="L166" s="284" t="str">
        <f t="shared" si="59"/>
        <v> </v>
      </c>
      <c r="M166" s="284" t="str">
        <f t="shared" si="59"/>
        <v> </v>
      </c>
      <c r="N166" s="284" t="str">
        <f t="shared" si="59"/>
        <v> </v>
      </c>
      <c r="O166" s="284" t="str">
        <f t="shared" si="59"/>
        <v> </v>
      </c>
      <c r="P166" s="284" t="str">
        <f t="shared" si="59"/>
        <v> </v>
      </c>
      <c r="Q166" s="285" t="str">
        <f t="shared" si="59"/>
        <v> </v>
      </c>
    </row>
    <row r="167" spans="2:17" ht="12.75">
      <c r="B167" s="301" t="s">
        <v>491</v>
      </c>
      <c r="C167" s="216" t="s">
        <v>48</v>
      </c>
      <c r="D167" s="217"/>
      <c r="E167" s="218"/>
      <c r="F167" s="218"/>
      <c r="G167" s="218"/>
      <c r="H167" s="218"/>
      <c r="I167" s="218"/>
      <c r="J167" s="218"/>
      <c r="K167" s="218"/>
      <c r="L167" s="218"/>
      <c r="M167" s="218"/>
      <c r="N167" s="218"/>
      <c r="O167" s="218"/>
      <c r="P167" s="218"/>
      <c r="Q167" s="219"/>
    </row>
    <row r="168" spans="2:17" ht="12.75">
      <c r="B168" s="312" t="s">
        <v>492</v>
      </c>
      <c r="C168" s="313" t="s">
        <v>306</v>
      </c>
      <c r="D168" s="314" t="s">
        <v>307</v>
      </c>
      <c r="E168" s="271" t="str">
        <f>IF(E$145&lt;&gt;0,E90/E$145," ")</f>
        <v> </v>
      </c>
      <c r="F168" s="271" t="str">
        <f aca="true" t="shared" si="60" ref="F168:Q168">IF(F$145&lt;&gt;0,F90/F$145," ")</f>
        <v> </v>
      </c>
      <c r="G168" s="271" t="str">
        <f t="shared" si="60"/>
        <v> </v>
      </c>
      <c r="H168" s="271" t="str">
        <f t="shared" si="60"/>
        <v> </v>
      </c>
      <c r="I168" s="271" t="str">
        <f t="shared" si="60"/>
        <v> </v>
      </c>
      <c r="J168" s="271" t="str">
        <f t="shared" si="60"/>
        <v> </v>
      </c>
      <c r="K168" s="271" t="str">
        <f t="shared" si="60"/>
        <v> </v>
      </c>
      <c r="L168" s="271" t="str">
        <f t="shared" si="60"/>
        <v> </v>
      </c>
      <c r="M168" s="271" t="str">
        <f t="shared" si="60"/>
        <v> </v>
      </c>
      <c r="N168" s="271" t="str">
        <f t="shared" si="60"/>
        <v> </v>
      </c>
      <c r="O168" s="271" t="str">
        <f t="shared" si="60"/>
        <v> </v>
      </c>
      <c r="P168" s="271" t="str">
        <f t="shared" si="60"/>
        <v> </v>
      </c>
      <c r="Q168" s="272" t="str">
        <f t="shared" si="60"/>
        <v> </v>
      </c>
    </row>
    <row r="169" spans="2:17" ht="12.75">
      <c r="B169" s="315" t="s">
        <v>493</v>
      </c>
      <c r="C169" s="316" t="s">
        <v>314</v>
      </c>
      <c r="D169" s="317" t="s">
        <v>307</v>
      </c>
      <c r="E169" s="276" t="str">
        <f aca="true" t="shared" si="61" ref="E169:Q169">IF(E$145&lt;&gt;0,E91/E$145," ")</f>
        <v> </v>
      </c>
      <c r="F169" s="276" t="str">
        <f t="shared" si="61"/>
        <v> </v>
      </c>
      <c r="G169" s="276" t="str">
        <f t="shared" si="61"/>
        <v> </v>
      </c>
      <c r="H169" s="276" t="str">
        <f t="shared" si="61"/>
        <v> </v>
      </c>
      <c r="I169" s="276" t="str">
        <f t="shared" si="61"/>
        <v> </v>
      </c>
      <c r="J169" s="276" t="str">
        <f t="shared" si="61"/>
        <v> </v>
      </c>
      <c r="K169" s="276" t="str">
        <f t="shared" si="61"/>
        <v> </v>
      </c>
      <c r="L169" s="276" t="str">
        <f t="shared" si="61"/>
        <v> </v>
      </c>
      <c r="M169" s="276" t="str">
        <f t="shared" si="61"/>
        <v> </v>
      </c>
      <c r="N169" s="276" t="str">
        <f t="shared" si="61"/>
        <v> </v>
      </c>
      <c r="O169" s="276" t="str">
        <f t="shared" si="61"/>
        <v> </v>
      </c>
      <c r="P169" s="276" t="str">
        <f t="shared" si="61"/>
        <v> </v>
      </c>
      <c r="Q169" s="277" t="str">
        <f t="shared" si="61"/>
        <v> </v>
      </c>
    </row>
    <row r="170" spans="2:17" ht="12.75">
      <c r="B170" s="318" t="s">
        <v>494</v>
      </c>
      <c r="C170" s="286" t="s">
        <v>311</v>
      </c>
      <c r="D170" s="321" t="s">
        <v>307</v>
      </c>
      <c r="E170" s="288" t="str">
        <f>IF(E$145&lt;&gt;0,E93/E$145," ")</f>
        <v> </v>
      </c>
      <c r="F170" s="288" t="str">
        <f aca="true" t="shared" si="62" ref="F170:Q170">IF(F$145&lt;&gt;0,F93/F$145," ")</f>
        <v> </v>
      </c>
      <c r="G170" s="288" t="str">
        <f t="shared" si="62"/>
        <v> </v>
      </c>
      <c r="H170" s="288" t="str">
        <f t="shared" si="62"/>
        <v> </v>
      </c>
      <c r="I170" s="288" t="str">
        <f t="shared" si="62"/>
        <v> </v>
      </c>
      <c r="J170" s="288" t="str">
        <f t="shared" si="62"/>
        <v> </v>
      </c>
      <c r="K170" s="288" t="str">
        <f t="shared" si="62"/>
        <v> </v>
      </c>
      <c r="L170" s="288" t="str">
        <f t="shared" si="62"/>
        <v> </v>
      </c>
      <c r="M170" s="288" t="str">
        <f t="shared" si="62"/>
        <v> </v>
      </c>
      <c r="N170" s="288" t="str">
        <f t="shared" si="62"/>
        <v> </v>
      </c>
      <c r="O170" s="288" t="str">
        <f t="shared" si="62"/>
        <v> </v>
      </c>
      <c r="P170" s="288" t="str">
        <f t="shared" si="62"/>
        <v> </v>
      </c>
      <c r="Q170" s="289" t="str">
        <f t="shared" si="62"/>
        <v> </v>
      </c>
    </row>
    <row r="171" spans="2:17" ht="12.75">
      <c r="B171" s="318" t="s">
        <v>224</v>
      </c>
      <c r="C171" s="278" t="s">
        <v>49</v>
      </c>
      <c r="D171" s="290"/>
      <c r="E171" s="291"/>
      <c r="F171" s="291"/>
      <c r="G171" s="291"/>
      <c r="H171" s="291"/>
      <c r="I171" s="291"/>
      <c r="J171" s="291"/>
      <c r="K171" s="291"/>
      <c r="L171" s="291"/>
      <c r="M171" s="291"/>
      <c r="N171" s="291"/>
      <c r="O171" s="291"/>
      <c r="P171" s="291"/>
      <c r="Q171" s="292"/>
    </row>
    <row r="172" spans="2:17" ht="12.75">
      <c r="B172" s="312" t="s">
        <v>316</v>
      </c>
      <c r="C172" s="313" t="s">
        <v>306</v>
      </c>
      <c r="D172" s="314" t="s">
        <v>307</v>
      </c>
      <c r="E172" s="271" t="str">
        <f>IF(E$147&lt;&gt;0,E122/E$147," ")</f>
        <v> </v>
      </c>
      <c r="F172" s="271" t="str">
        <f aca="true" t="shared" si="63" ref="F172:Q172">IF(F$147&lt;&gt;0,F122/F$147," ")</f>
        <v> </v>
      </c>
      <c r="G172" s="271" t="str">
        <f t="shared" si="63"/>
        <v> </v>
      </c>
      <c r="H172" s="271" t="str">
        <f t="shared" si="63"/>
        <v> </v>
      </c>
      <c r="I172" s="271" t="str">
        <f t="shared" si="63"/>
        <v> </v>
      </c>
      <c r="J172" s="271" t="str">
        <f t="shared" si="63"/>
        <v> </v>
      </c>
      <c r="K172" s="271" t="str">
        <f t="shared" si="63"/>
        <v> </v>
      </c>
      <c r="L172" s="271" t="str">
        <f t="shared" si="63"/>
        <v> </v>
      </c>
      <c r="M172" s="271" t="str">
        <f t="shared" si="63"/>
        <v> </v>
      </c>
      <c r="N172" s="271" t="str">
        <f t="shared" si="63"/>
        <v> </v>
      </c>
      <c r="O172" s="271" t="str">
        <f t="shared" si="63"/>
        <v> </v>
      </c>
      <c r="P172" s="271" t="str">
        <f t="shared" si="63"/>
        <v> </v>
      </c>
      <c r="Q172" s="272" t="str">
        <f t="shared" si="63"/>
        <v> </v>
      </c>
    </row>
    <row r="173" spans="2:17" ht="12.75">
      <c r="B173" s="315" t="s">
        <v>317</v>
      </c>
      <c r="C173" s="316" t="s">
        <v>314</v>
      </c>
      <c r="D173" s="317" t="s">
        <v>307</v>
      </c>
      <c r="E173" s="276" t="str">
        <f aca="true" t="shared" si="64" ref="E173:Q173">IF(E$147&lt;&gt;0,E123/E$147," ")</f>
        <v> </v>
      </c>
      <c r="F173" s="276" t="str">
        <f t="shared" si="64"/>
        <v> </v>
      </c>
      <c r="G173" s="276" t="str">
        <f t="shared" si="64"/>
        <v> </v>
      </c>
      <c r="H173" s="276" t="str">
        <f t="shared" si="64"/>
        <v> </v>
      </c>
      <c r="I173" s="276" t="str">
        <f t="shared" si="64"/>
        <v> </v>
      </c>
      <c r="J173" s="276" t="str">
        <f t="shared" si="64"/>
        <v> </v>
      </c>
      <c r="K173" s="276" t="str">
        <f t="shared" si="64"/>
        <v> </v>
      </c>
      <c r="L173" s="276" t="str">
        <f t="shared" si="64"/>
        <v> </v>
      </c>
      <c r="M173" s="276" t="str">
        <f t="shared" si="64"/>
        <v> </v>
      </c>
      <c r="N173" s="276" t="str">
        <f t="shared" si="64"/>
        <v> </v>
      </c>
      <c r="O173" s="276" t="str">
        <f t="shared" si="64"/>
        <v> </v>
      </c>
      <c r="P173" s="276" t="str">
        <f t="shared" si="64"/>
        <v> </v>
      </c>
      <c r="Q173" s="277" t="str">
        <f t="shared" si="64"/>
        <v> </v>
      </c>
    </row>
    <row r="174" spans="2:17" ht="12.75">
      <c r="B174" s="318" t="s">
        <v>318</v>
      </c>
      <c r="C174" s="282" t="s">
        <v>311</v>
      </c>
      <c r="D174" s="320" t="s">
        <v>307</v>
      </c>
      <c r="E174" s="284" t="str">
        <f>IF(E$147&lt;&gt;0,E125/E$147," ")</f>
        <v> </v>
      </c>
      <c r="F174" s="284" t="str">
        <f aca="true" t="shared" si="65" ref="F174:Q174">IF(F$147&lt;&gt;0,F125/F$147," ")</f>
        <v> </v>
      </c>
      <c r="G174" s="284" t="str">
        <f t="shared" si="65"/>
        <v> </v>
      </c>
      <c r="H174" s="284" t="str">
        <f t="shared" si="65"/>
        <v> </v>
      </c>
      <c r="I174" s="284" t="str">
        <f t="shared" si="65"/>
        <v> </v>
      </c>
      <c r="J174" s="284" t="str">
        <f t="shared" si="65"/>
        <v> </v>
      </c>
      <c r="K174" s="284" t="str">
        <f t="shared" si="65"/>
        <v> </v>
      </c>
      <c r="L174" s="284" t="str">
        <f t="shared" si="65"/>
        <v> </v>
      </c>
      <c r="M174" s="284" t="str">
        <f t="shared" si="65"/>
        <v> </v>
      </c>
      <c r="N174" s="284" t="str">
        <f t="shared" si="65"/>
        <v> </v>
      </c>
      <c r="O174" s="284" t="str">
        <f t="shared" si="65"/>
        <v> </v>
      </c>
      <c r="P174" s="284" t="str">
        <f t="shared" si="65"/>
        <v> </v>
      </c>
      <c r="Q174" s="285" t="str">
        <f t="shared" si="65"/>
        <v> </v>
      </c>
    </row>
    <row r="175" spans="2:17" ht="12.75">
      <c r="B175" s="301" t="s">
        <v>239</v>
      </c>
      <c r="C175" s="216" t="s">
        <v>483</v>
      </c>
      <c r="D175" s="217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218"/>
      <c r="Q175" s="219"/>
    </row>
    <row r="176" spans="2:17" ht="12.75">
      <c r="B176" s="312" t="s">
        <v>325</v>
      </c>
      <c r="C176" s="313" t="s">
        <v>306</v>
      </c>
      <c r="D176" s="314" t="s">
        <v>307</v>
      </c>
      <c r="E176" s="271" t="str">
        <f>IF(E$149&lt;&gt;0,E127/E$149," ")</f>
        <v> </v>
      </c>
      <c r="F176" s="271" t="str">
        <f aca="true" t="shared" si="66" ref="F176:Q176">IF(F$149&lt;&gt;0,F127/F$149," ")</f>
        <v> </v>
      </c>
      <c r="G176" s="271" t="str">
        <f t="shared" si="66"/>
        <v> </v>
      </c>
      <c r="H176" s="271" t="str">
        <f t="shared" si="66"/>
        <v> </v>
      </c>
      <c r="I176" s="271" t="str">
        <f t="shared" si="66"/>
        <v> </v>
      </c>
      <c r="J176" s="271" t="str">
        <f t="shared" si="66"/>
        <v> </v>
      </c>
      <c r="K176" s="271" t="str">
        <f t="shared" si="66"/>
        <v> </v>
      </c>
      <c r="L176" s="271" t="str">
        <f t="shared" si="66"/>
        <v> </v>
      </c>
      <c r="M176" s="271" t="str">
        <f t="shared" si="66"/>
        <v> </v>
      </c>
      <c r="N176" s="271" t="str">
        <f t="shared" si="66"/>
        <v> </v>
      </c>
      <c r="O176" s="271" t="str">
        <f t="shared" si="66"/>
        <v> </v>
      </c>
      <c r="P176" s="271" t="str">
        <f t="shared" si="66"/>
        <v> </v>
      </c>
      <c r="Q176" s="272" t="str">
        <f t="shared" si="66"/>
        <v> </v>
      </c>
    </row>
    <row r="177" spans="2:17" ht="12.75">
      <c r="B177" s="315" t="s">
        <v>326</v>
      </c>
      <c r="C177" s="316" t="s">
        <v>314</v>
      </c>
      <c r="D177" s="317" t="s">
        <v>307</v>
      </c>
      <c r="E177" s="276" t="str">
        <f aca="true" t="shared" si="67" ref="E177:Q177">IF(E$149&lt;&gt;0,E128/E$149," ")</f>
        <v> </v>
      </c>
      <c r="F177" s="276" t="str">
        <f t="shared" si="67"/>
        <v> </v>
      </c>
      <c r="G177" s="276" t="str">
        <f t="shared" si="67"/>
        <v> </v>
      </c>
      <c r="H177" s="276" t="str">
        <f t="shared" si="67"/>
        <v> </v>
      </c>
      <c r="I177" s="276" t="str">
        <f t="shared" si="67"/>
        <v> </v>
      </c>
      <c r="J177" s="276" t="str">
        <f t="shared" si="67"/>
        <v> </v>
      </c>
      <c r="K177" s="276" t="str">
        <f t="shared" si="67"/>
        <v> </v>
      </c>
      <c r="L177" s="276" t="str">
        <f t="shared" si="67"/>
        <v> </v>
      </c>
      <c r="M177" s="276" t="str">
        <f t="shared" si="67"/>
        <v> </v>
      </c>
      <c r="N177" s="276" t="str">
        <f t="shared" si="67"/>
        <v> </v>
      </c>
      <c r="O177" s="276" t="str">
        <f t="shared" si="67"/>
        <v> </v>
      </c>
      <c r="P177" s="276" t="str">
        <f t="shared" si="67"/>
        <v> </v>
      </c>
      <c r="Q177" s="277" t="str">
        <f t="shared" si="67"/>
        <v> </v>
      </c>
    </row>
    <row r="178" spans="2:17" ht="13.5" thickBot="1">
      <c r="B178" s="375" t="s">
        <v>327</v>
      </c>
      <c r="C178" s="296" t="s">
        <v>311</v>
      </c>
      <c r="D178" s="325" t="s">
        <v>307</v>
      </c>
      <c r="E178" s="298" t="str">
        <f>IF(E$149&lt;&gt;0,E130/E$149," ")</f>
        <v> </v>
      </c>
      <c r="F178" s="298" t="str">
        <f aca="true" t="shared" si="68" ref="F178:Q178">IF(F$149&lt;&gt;0,F130/F$149," ")</f>
        <v> </v>
      </c>
      <c r="G178" s="298" t="str">
        <f t="shared" si="68"/>
        <v> </v>
      </c>
      <c r="H178" s="298" t="str">
        <f t="shared" si="68"/>
        <v> </v>
      </c>
      <c r="I178" s="298" t="str">
        <f t="shared" si="68"/>
        <v> </v>
      </c>
      <c r="J178" s="298" t="str">
        <f t="shared" si="68"/>
        <v> </v>
      </c>
      <c r="K178" s="298" t="str">
        <f t="shared" si="68"/>
        <v> </v>
      </c>
      <c r="L178" s="298" t="str">
        <f t="shared" si="68"/>
        <v> </v>
      </c>
      <c r="M178" s="298" t="str">
        <f t="shared" si="68"/>
        <v> </v>
      </c>
      <c r="N178" s="298" t="str">
        <f t="shared" si="68"/>
        <v> </v>
      </c>
      <c r="O178" s="298" t="str">
        <f t="shared" si="68"/>
        <v> </v>
      </c>
      <c r="P178" s="298" t="str">
        <f t="shared" si="68"/>
        <v> </v>
      </c>
      <c r="Q178" s="299" t="str">
        <f t="shared" si="68"/>
        <v> </v>
      </c>
    </row>
    <row r="179" spans="2:17" ht="13.5" thickTop="1"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</row>
    <row r="180" spans="2:17" ht="12.75"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</row>
    <row r="181" spans="2:17" ht="12.75"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</row>
    <row r="182" spans="2:17" ht="12.75"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</row>
    <row r="183" spans="2:17" ht="12.75"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</row>
  </sheetData>
  <sheetProtection/>
  <mergeCells count="11">
    <mergeCell ref="B7:Q7"/>
    <mergeCell ref="B10:B11"/>
    <mergeCell ref="C10:C11"/>
    <mergeCell ref="D10:D11"/>
    <mergeCell ref="E10:Q10"/>
    <mergeCell ref="B133:Q133"/>
    <mergeCell ref="B136:B137"/>
    <mergeCell ref="C136:C137"/>
    <mergeCell ref="D136:D137"/>
    <mergeCell ref="E136:Q136"/>
    <mergeCell ref="B152:Q152"/>
  </mergeCells>
  <printOptions horizontalCentered="1"/>
  <pageMargins left="0.31496062992125984" right="0.1968503937007874" top="0.2362204724409449" bottom="0.35433070866141736" header="0.15748031496062992" footer="0.15748031496062992"/>
  <pageSetup fitToHeight="2" horizontalDpi="600" verticalDpi="600" orientation="portrait" paperSize="9" scale="49" r:id="rId1"/>
  <headerFooter alignWithMargins="0">
    <oddFooter>&amp;CСтрана &amp;P од &amp;N</oddFooter>
  </headerFooter>
  <rowBreaks count="1" manualBreakCount="1">
    <brk id="131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M3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10.57421875" style="1" customWidth="1"/>
    <col min="3" max="3" width="34.28125" style="1" customWidth="1"/>
    <col min="4" max="15" width="10.7109375" style="1" customWidth="1"/>
    <col min="16" max="16384" width="9.140625" style="1" customWidth="1"/>
  </cols>
  <sheetData>
    <row r="1" spans="1:5" ht="12.75" customHeight="1">
      <c r="A1" s="10" t="s">
        <v>14</v>
      </c>
      <c r="C1" s="10"/>
      <c r="D1" s="11"/>
      <c r="E1" s="11"/>
    </row>
    <row r="2" spans="1:5" ht="12.75" customHeight="1">
      <c r="A2" s="10"/>
      <c r="B2" s="11" t="str">
        <f>+CONCATENATE('Poc.strana'!$A$15," ",'Poc.strana'!$B$15)</f>
        <v>Делатности: СНАБДЕВАЊЕ ЕЛЕКТРИЧНОМ ЕНЕРГИЈОМ  </v>
      </c>
      <c r="C2" s="10"/>
      <c r="D2" s="11"/>
      <c r="E2" s="11"/>
    </row>
    <row r="3" spans="1:5" ht="12.75" customHeight="1">
      <c r="A3" s="11"/>
      <c r="B3" s="11" t="str">
        <f>+CONCATENATE('Poc.strana'!$A$22," ",'Poc.strana'!$C$22)</f>
        <v>Назив енергетског субјекта: </v>
      </c>
      <c r="C3" s="11"/>
      <c r="D3" s="11"/>
      <c r="E3" s="11"/>
    </row>
    <row r="4" spans="1:5" ht="12.75" customHeight="1">
      <c r="A4" s="11"/>
      <c r="B4" s="11" t="str">
        <f>+CONCATENATE('Poc.strana'!$A$35," ",'Poc.strana'!$C$35)</f>
        <v>Датум обраде: </v>
      </c>
      <c r="C4" s="11"/>
      <c r="D4" s="11"/>
      <c r="E4" s="11"/>
    </row>
    <row r="5" spans="1:65" s="2" customFormat="1" ht="12.75" customHeight="1">
      <c r="A5" s="12"/>
      <c r="B5" s="13"/>
      <c r="C5" s="14"/>
      <c r="D5" s="12"/>
      <c r="E5" s="1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</row>
    <row r="6" spans="1:5" s="2" customFormat="1" ht="12.75" customHeight="1">
      <c r="A6" s="15"/>
      <c r="B6" s="13"/>
      <c r="C6" s="16"/>
      <c r="D6" s="17"/>
      <c r="E6" s="12"/>
    </row>
    <row r="7" spans="1:15" s="2" customFormat="1" ht="12.75" customHeight="1">
      <c r="A7" s="15"/>
      <c r="B7" s="422" t="str">
        <f>CONCATENATE("Табела ЕТ-6-6 ПРЕКОГРАНИЧНА РАЗМЕНА")</f>
        <v>Табела ЕТ-6-6 ПРЕКОГРАНИЧНА РАЗМЕНА</v>
      </c>
      <c r="C7" s="458"/>
      <c r="D7" s="458"/>
      <c r="E7" s="458"/>
      <c r="F7" s="458"/>
      <c r="G7" s="458"/>
      <c r="H7" s="458"/>
      <c r="I7" s="458"/>
      <c r="J7" s="458"/>
      <c r="K7" s="458"/>
      <c r="L7" s="458"/>
      <c r="M7" s="458"/>
      <c r="N7" s="458"/>
      <c r="O7" s="458"/>
    </row>
    <row r="8" spans="1:5" ht="20.25" customHeight="1">
      <c r="A8" s="11"/>
      <c r="B8" s="424"/>
      <c r="C8" s="424"/>
      <c r="D8" s="424"/>
      <c r="E8" s="425"/>
    </row>
    <row r="9" spans="1:5" ht="20.25" customHeight="1" thickBot="1">
      <c r="A9" s="11"/>
      <c r="B9" s="34"/>
      <c r="C9" s="34"/>
      <c r="D9" s="34"/>
      <c r="E9" s="35"/>
    </row>
    <row r="10" spans="1:5" ht="19.5" customHeight="1" thickBot="1" thickTop="1">
      <c r="A10" s="11"/>
      <c r="B10" s="31" t="s">
        <v>172</v>
      </c>
      <c r="C10" s="28">
        <f>+'Poc.strana'!C25</f>
        <v>2022</v>
      </c>
      <c r="D10" s="11"/>
      <c r="E10" s="11"/>
    </row>
    <row r="11" spans="2:16" ht="30" customHeight="1" thickTop="1">
      <c r="B11" s="29"/>
      <c r="C11" s="30" t="s">
        <v>28</v>
      </c>
      <c r="D11" s="21" t="s">
        <v>15</v>
      </c>
      <c r="E11" s="20" t="s">
        <v>16</v>
      </c>
      <c r="F11" s="20" t="s">
        <v>17</v>
      </c>
      <c r="G11" s="20" t="s">
        <v>18</v>
      </c>
      <c r="H11" s="20" t="s">
        <v>19</v>
      </c>
      <c r="I11" s="20" t="s">
        <v>20</v>
      </c>
      <c r="J11" s="20" t="s">
        <v>21</v>
      </c>
      <c r="K11" s="20" t="s">
        <v>22</v>
      </c>
      <c r="L11" s="20" t="s">
        <v>23</v>
      </c>
      <c r="M11" s="20" t="s">
        <v>24</v>
      </c>
      <c r="N11" s="20" t="s">
        <v>25</v>
      </c>
      <c r="O11" s="20" t="s">
        <v>26</v>
      </c>
      <c r="P11" s="28" t="s">
        <v>27</v>
      </c>
    </row>
    <row r="12" spans="2:16" ht="19.5" customHeight="1">
      <c r="B12" s="52">
        <v>1</v>
      </c>
      <c r="C12" s="53" t="s">
        <v>59</v>
      </c>
      <c r="D12" s="152">
        <f aca="true" t="shared" si="0" ref="D12:P12">SUM(D13:D20)</f>
        <v>0</v>
      </c>
      <c r="E12" s="152">
        <f t="shared" si="0"/>
        <v>0</v>
      </c>
      <c r="F12" s="152">
        <f t="shared" si="0"/>
        <v>0</v>
      </c>
      <c r="G12" s="152">
        <f t="shared" si="0"/>
        <v>0</v>
      </c>
      <c r="H12" s="152">
        <f t="shared" si="0"/>
        <v>0</v>
      </c>
      <c r="I12" s="152">
        <f t="shared" si="0"/>
        <v>0</v>
      </c>
      <c r="J12" s="152">
        <f t="shared" si="0"/>
        <v>0</v>
      </c>
      <c r="K12" s="152">
        <f t="shared" si="0"/>
        <v>0</v>
      </c>
      <c r="L12" s="152">
        <f t="shared" si="0"/>
        <v>0</v>
      </c>
      <c r="M12" s="152">
        <f t="shared" si="0"/>
        <v>0</v>
      </c>
      <c r="N12" s="152">
        <f t="shared" si="0"/>
        <v>0</v>
      </c>
      <c r="O12" s="152">
        <f t="shared" si="0"/>
        <v>0</v>
      </c>
      <c r="P12" s="121">
        <f t="shared" si="0"/>
        <v>0</v>
      </c>
    </row>
    <row r="13" spans="2:16" ht="19.5" customHeight="1">
      <c r="B13" s="25" t="s">
        <v>29</v>
      </c>
      <c r="C13" s="54" t="s">
        <v>60</v>
      </c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53"/>
      <c r="P13" s="124">
        <f>SUM(D13:O13)</f>
        <v>0</v>
      </c>
    </row>
    <row r="14" spans="2:16" ht="19.5" customHeight="1">
      <c r="B14" s="24" t="s">
        <v>30</v>
      </c>
      <c r="C14" s="22" t="s">
        <v>61</v>
      </c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3"/>
      <c r="P14" s="124">
        <f aca="true" t="shared" si="1" ref="P14:P29">SUM(D14:O14)</f>
        <v>0</v>
      </c>
    </row>
    <row r="15" spans="2:16" ht="19.5" customHeight="1">
      <c r="B15" s="24" t="s">
        <v>31</v>
      </c>
      <c r="C15" s="23" t="s">
        <v>62</v>
      </c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3"/>
      <c r="P15" s="124">
        <f t="shared" si="1"/>
        <v>0</v>
      </c>
    </row>
    <row r="16" spans="2:16" ht="19.5" customHeight="1">
      <c r="B16" s="24" t="s">
        <v>32</v>
      </c>
      <c r="C16" s="54" t="s">
        <v>63</v>
      </c>
      <c r="D16" s="123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3"/>
      <c r="P16" s="124">
        <f t="shared" si="1"/>
        <v>0</v>
      </c>
    </row>
    <row r="17" spans="2:16" ht="19.5" customHeight="1">
      <c r="B17" s="24" t="s">
        <v>50</v>
      </c>
      <c r="C17" s="55" t="s">
        <v>64</v>
      </c>
      <c r="D17" s="123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3"/>
      <c r="P17" s="124">
        <f t="shared" si="1"/>
        <v>0</v>
      </c>
    </row>
    <row r="18" spans="2:16" ht="19.5" customHeight="1">
      <c r="B18" s="24" t="s">
        <v>56</v>
      </c>
      <c r="C18" s="55" t="s">
        <v>65</v>
      </c>
      <c r="D18" s="123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3"/>
      <c r="P18" s="124">
        <f t="shared" si="1"/>
        <v>0</v>
      </c>
    </row>
    <row r="19" spans="2:16" ht="19.5" customHeight="1">
      <c r="B19" s="24" t="s">
        <v>66</v>
      </c>
      <c r="C19" s="23" t="s">
        <v>67</v>
      </c>
      <c r="D19" s="123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3"/>
      <c r="P19" s="124">
        <f t="shared" si="1"/>
        <v>0</v>
      </c>
    </row>
    <row r="20" spans="2:16" ht="19.5" customHeight="1">
      <c r="B20" s="56" t="s">
        <v>68</v>
      </c>
      <c r="C20" s="57" t="s">
        <v>69</v>
      </c>
      <c r="D20" s="132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2"/>
      <c r="P20" s="154">
        <f t="shared" si="1"/>
        <v>0</v>
      </c>
    </row>
    <row r="21" spans="2:16" ht="19.5" customHeight="1">
      <c r="B21" s="25">
        <v>2</v>
      </c>
      <c r="C21" s="53" t="s">
        <v>70</v>
      </c>
      <c r="D21" s="140">
        <f aca="true" t="shared" si="2" ref="D21:O21">SUM(D22:D29)</f>
        <v>0</v>
      </c>
      <c r="E21" s="140">
        <f t="shared" si="2"/>
        <v>0</v>
      </c>
      <c r="F21" s="140">
        <f t="shared" si="2"/>
        <v>0</v>
      </c>
      <c r="G21" s="140">
        <f t="shared" si="2"/>
        <v>0</v>
      </c>
      <c r="H21" s="140">
        <f t="shared" si="2"/>
        <v>0</v>
      </c>
      <c r="I21" s="140">
        <f t="shared" si="2"/>
        <v>0</v>
      </c>
      <c r="J21" s="140">
        <f t="shared" si="2"/>
        <v>0</v>
      </c>
      <c r="K21" s="140">
        <f t="shared" si="2"/>
        <v>0</v>
      </c>
      <c r="L21" s="140">
        <f t="shared" si="2"/>
        <v>0</v>
      </c>
      <c r="M21" s="140">
        <f t="shared" si="2"/>
        <v>0</v>
      </c>
      <c r="N21" s="140">
        <f t="shared" si="2"/>
        <v>0</v>
      </c>
      <c r="O21" s="140">
        <f t="shared" si="2"/>
        <v>0</v>
      </c>
      <c r="P21" s="155">
        <f t="shared" si="1"/>
        <v>0</v>
      </c>
    </row>
    <row r="22" spans="2:16" ht="19.5" customHeight="1">
      <c r="B22" s="25" t="s">
        <v>33</v>
      </c>
      <c r="C22" s="54" t="s">
        <v>71</v>
      </c>
      <c r="D22" s="153"/>
      <c r="E22" s="153"/>
      <c r="F22" s="122"/>
      <c r="G22" s="122"/>
      <c r="H22" s="122"/>
      <c r="I22" s="122"/>
      <c r="J22" s="122"/>
      <c r="K22" s="122"/>
      <c r="L22" s="122"/>
      <c r="M22" s="122"/>
      <c r="N22" s="122"/>
      <c r="O22" s="123"/>
      <c r="P22" s="124">
        <f t="shared" si="1"/>
        <v>0</v>
      </c>
    </row>
    <row r="23" spans="2:16" ht="19.5" customHeight="1">
      <c r="B23" s="25" t="s">
        <v>34</v>
      </c>
      <c r="C23" s="22" t="s">
        <v>72</v>
      </c>
      <c r="D23" s="153"/>
      <c r="E23" s="153"/>
      <c r="F23" s="122"/>
      <c r="G23" s="122"/>
      <c r="H23" s="122"/>
      <c r="I23" s="122"/>
      <c r="J23" s="122"/>
      <c r="K23" s="122"/>
      <c r="L23" s="122"/>
      <c r="M23" s="122"/>
      <c r="N23" s="122"/>
      <c r="O23" s="123"/>
      <c r="P23" s="124">
        <f t="shared" si="1"/>
        <v>0</v>
      </c>
    </row>
    <row r="24" spans="2:16" ht="19.5" customHeight="1">
      <c r="B24" s="25" t="s">
        <v>51</v>
      </c>
      <c r="C24" s="23" t="s">
        <v>73</v>
      </c>
      <c r="D24" s="153"/>
      <c r="E24" s="153"/>
      <c r="F24" s="122"/>
      <c r="G24" s="122"/>
      <c r="H24" s="122"/>
      <c r="I24" s="122"/>
      <c r="J24" s="122"/>
      <c r="K24" s="122"/>
      <c r="L24" s="122"/>
      <c r="M24" s="122"/>
      <c r="N24" s="122"/>
      <c r="O24" s="123"/>
      <c r="P24" s="124">
        <f t="shared" si="1"/>
        <v>0</v>
      </c>
    </row>
    <row r="25" spans="2:16" ht="19.5" customHeight="1">
      <c r="B25" s="25" t="s">
        <v>52</v>
      </c>
      <c r="C25" s="54" t="s">
        <v>74</v>
      </c>
      <c r="D25" s="153"/>
      <c r="E25" s="153"/>
      <c r="F25" s="122"/>
      <c r="G25" s="122"/>
      <c r="H25" s="122"/>
      <c r="I25" s="122"/>
      <c r="J25" s="122"/>
      <c r="K25" s="122"/>
      <c r="L25" s="122"/>
      <c r="M25" s="122"/>
      <c r="N25" s="122"/>
      <c r="O25" s="123"/>
      <c r="P25" s="124">
        <f t="shared" si="1"/>
        <v>0</v>
      </c>
    </row>
    <row r="26" spans="2:16" ht="19.5" customHeight="1">
      <c r="B26" s="24" t="s">
        <v>53</v>
      </c>
      <c r="C26" s="55" t="s">
        <v>75</v>
      </c>
      <c r="D26" s="123"/>
      <c r="E26" s="123"/>
      <c r="F26" s="122"/>
      <c r="G26" s="122"/>
      <c r="H26" s="122"/>
      <c r="I26" s="122"/>
      <c r="J26" s="122"/>
      <c r="K26" s="122"/>
      <c r="L26" s="122"/>
      <c r="M26" s="122"/>
      <c r="N26" s="122"/>
      <c r="O26" s="123"/>
      <c r="P26" s="124">
        <f t="shared" si="1"/>
        <v>0</v>
      </c>
    </row>
    <row r="27" spans="2:16" ht="19.5" customHeight="1">
      <c r="B27" s="24" t="s">
        <v>54</v>
      </c>
      <c r="C27" s="55" t="s">
        <v>76</v>
      </c>
      <c r="D27" s="123"/>
      <c r="E27" s="123"/>
      <c r="F27" s="122"/>
      <c r="G27" s="122"/>
      <c r="H27" s="122"/>
      <c r="I27" s="122"/>
      <c r="J27" s="122"/>
      <c r="K27" s="122"/>
      <c r="L27" s="122"/>
      <c r="M27" s="122"/>
      <c r="N27" s="122"/>
      <c r="O27" s="123"/>
      <c r="P27" s="124">
        <f t="shared" si="1"/>
        <v>0</v>
      </c>
    </row>
    <row r="28" spans="2:16" ht="19.5" customHeight="1">
      <c r="B28" s="41" t="s">
        <v>55</v>
      </c>
      <c r="C28" s="23" t="s">
        <v>77</v>
      </c>
      <c r="D28" s="126"/>
      <c r="E28" s="126"/>
      <c r="F28" s="122"/>
      <c r="G28" s="122"/>
      <c r="H28" s="122"/>
      <c r="I28" s="122"/>
      <c r="J28" s="122"/>
      <c r="K28" s="122"/>
      <c r="L28" s="122"/>
      <c r="M28" s="122"/>
      <c r="N28" s="122"/>
      <c r="O28" s="123"/>
      <c r="P28" s="124">
        <f t="shared" si="1"/>
        <v>0</v>
      </c>
    </row>
    <row r="29" spans="2:16" ht="19.5" customHeight="1" thickBot="1">
      <c r="B29" s="59" t="s">
        <v>78</v>
      </c>
      <c r="C29" s="60" t="s">
        <v>79</v>
      </c>
      <c r="D29" s="156"/>
      <c r="E29" s="156"/>
      <c r="F29" s="157"/>
      <c r="G29" s="157"/>
      <c r="H29" s="157"/>
      <c r="I29" s="157"/>
      <c r="J29" s="157"/>
      <c r="K29" s="157"/>
      <c r="L29" s="157"/>
      <c r="M29" s="157"/>
      <c r="N29" s="157"/>
      <c r="O29" s="156"/>
      <c r="P29" s="158">
        <f t="shared" si="1"/>
        <v>0</v>
      </c>
    </row>
    <row r="30" spans="2:16" ht="20.25" customHeight="1" thickBot="1" thickTop="1">
      <c r="B30" s="68" t="s">
        <v>82</v>
      </c>
      <c r="C30" s="69"/>
      <c r="D30" s="159"/>
      <c r="E30" s="159"/>
      <c r="F30" s="159"/>
      <c r="G30" s="159"/>
      <c r="H30" s="160"/>
      <c r="I30" s="160"/>
      <c r="J30" s="160"/>
      <c r="K30" s="160"/>
      <c r="L30" s="160"/>
      <c r="M30" s="160"/>
      <c r="N30" s="160"/>
      <c r="O30" s="160"/>
      <c r="P30" s="161"/>
    </row>
    <row r="31" spans="2:16" ht="19.5" customHeight="1" thickTop="1">
      <c r="B31" s="61" t="s">
        <v>87</v>
      </c>
      <c r="C31" s="62" t="s">
        <v>132</v>
      </c>
      <c r="D31" s="162"/>
      <c r="E31" s="162"/>
      <c r="F31" s="163"/>
      <c r="G31" s="163"/>
      <c r="H31" s="163"/>
      <c r="I31" s="163"/>
      <c r="J31" s="163"/>
      <c r="K31" s="163"/>
      <c r="L31" s="163"/>
      <c r="M31" s="163"/>
      <c r="N31" s="163"/>
      <c r="O31" s="162"/>
      <c r="P31" s="164">
        <f>SUM(D31:O31)</f>
        <v>0</v>
      </c>
    </row>
    <row r="32" spans="2:16" ht="19.5" customHeight="1" thickBot="1">
      <c r="B32" s="59" t="s">
        <v>89</v>
      </c>
      <c r="C32" s="60" t="s">
        <v>88</v>
      </c>
      <c r="D32" s="156"/>
      <c r="E32" s="156"/>
      <c r="F32" s="157"/>
      <c r="G32" s="157"/>
      <c r="H32" s="157"/>
      <c r="I32" s="157"/>
      <c r="J32" s="157"/>
      <c r="K32" s="157"/>
      <c r="L32" s="157"/>
      <c r="M32" s="157"/>
      <c r="N32" s="157"/>
      <c r="O32" s="156"/>
      <c r="P32" s="158">
        <f>SUM(D32:O32)</f>
        <v>0</v>
      </c>
    </row>
    <row r="33" ht="20.25" customHeight="1" thickTop="1">
      <c r="B33" s="67" t="s">
        <v>80</v>
      </c>
    </row>
    <row r="34" ht="20.25" customHeight="1">
      <c r="B34" s="9" t="s">
        <v>81</v>
      </c>
    </row>
  </sheetData>
  <sheetProtection/>
  <mergeCells count="2">
    <mergeCell ref="B7:O7"/>
    <mergeCell ref="B8:E8"/>
  </mergeCells>
  <printOptions horizontalCentered="1"/>
  <pageMargins left="0.25" right="0.25" top="0.5" bottom="0.5" header="0.25" footer="0.22"/>
  <pageSetup horizontalDpi="600" verticalDpi="600" orientation="landscape" paperSize="9" scale="70" r:id="rId1"/>
  <headerFooter alignWithMargins="0">
    <oddFooter>&amp;CСтрана &amp;P од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M2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10.7109375" style="1" customWidth="1"/>
    <col min="3" max="3" width="43.8515625" style="1" customWidth="1"/>
    <col min="4" max="16" width="10.7109375" style="1" customWidth="1"/>
    <col min="17" max="16384" width="9.140625" style="1" customWidth="1"/>
  </cols>
  <sheetData>
    <row r="1" spans="1:5" ht="12.75" customHeight="1">
      <c r="A1" s="10" t="s">
        <v>14</v>
      </c>
      <c r="C1" s="10"/>
      <c r="D1" s="11"/>
      <c r="E1" s="11"/>
    </row>
    <row r="2" spans="1:5" ht="12.75" customHeight="1">
      <c r="A2" s="10"/>
      <c r="B2" s="11" t="str">
        <f>+CONCATENATE('Poc.strana'!$A$15," ",'Poc.strana'!$B$15)</f>
        <v>Делатности: СНАБДЕВАЊЕ ЕЛЕКТРИЧНОМ ЕНЕРГИЈОМ  </v>
      </c>
      <c r="C2" s="10"/>
      <c r="D2" s="11"/>
      <c r="E2" s="11"/>
    </row>
    <row r="3" spans="1:5" ht="12.75" customHeight="1">
      <c r="A3" s="11"/>
      <c r="B3" s="11" t="str">
        <f>+CONCATENATE('Poc.strana'!$A$22," ",'Poc.strana'!$C$22)</f>
        <v>Назив енергетског субјекта: </v>
      </c>
      <c r="C3" s="11"/>
      <c r="D3" s="11"/>
      <c r="E3" s="11"/>
    </row>
    <row r="4" spans="1:5" ht="12.75" customHeight="1">
      <c r="A4" s="11"/>
      <c r="B4" s="11" t="str">
        <f>+CONCATENATE('Poc.strana'!$A$35," ",'Poc.strana'!$C$35)</f>
        <v>Датум обраде: </v>
      </c>
      <c r="C4" s="11"/>
      <c r="D4" s="11"/>
      <c r="E4" s="11"/>
    </row>
    <row r="5" spans="1:65" s="2" customFormat="1" ht="12.75" customHeight="1">
      <c r="A5" s="12"/>
      <c r="B5" s="13"/>
      <c r="C5" s="14"/>
      <c r="D5" s="12"/>
      <c r="E5" s="1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</row>
    <row r="6" spans="1:5" s="2" customFormat="1" ht="12.75" customHeight="1">
      <c r="A6" s="15"/>
      <c r="B6" s="13"/>
      <c r="C6" s="16"/>
      <c r="D6" s="17"/>
      <c r="E6" s="12"/>
    </row>
    <row r="7" spans="1:15" s="2" customFormat="1" ht="12.75" customHeight="1">
      <c r="A7" s="15"/>
      <c r="B7" s="422" t="str">
        <f>CONCATENATE("Табела ЕТ-6-7 БРОЈ СНАБДЕВАНИХ КУПАЦА И МЕРНИХ МЕСТА")</f>
        <v>Табела ЕТ-6-7 БРОЈ СНАБДЕВАНИХ КУПАЦА И МЕРНИХ МЕСТА</v>
      </c>
      <c r="C7" s="422"/>
      <c r="D7" s="422"/>
      <c r="E7" s="422"/>
      <c r="F7" s="423"/>
      <c r="G7" s="423"/>
      <c r="H7" s="423"/>
      <c r="I7" s="423"/>
      <c r="J7" s="423"/>
      <c r="K7" s="423"/>
      <c r="L7" s="423"/>
      <c r="M7" s="423"/>
      <c r="N7" s="423"/>
      <c r="O7" s="423"/>
    </row>
    <row r="8" spans="1:5" ht="12.75" customHeight="1">
      <c r="A8" s="11"/>
      <c r="B8" s="424"/>
      <c r="C8" s="424"/>
      <c r="D8" s="424"/>
      <c r="E8" s="425"/>
    </row>
    <row r="9" spans="1:5" ht="12.75" customHeight="1" thickBot="1">
      <c r="A9" s="11"/>
      <c r="B9" s="34"/>
      <c r="C9" s="34"/>
      <c r="D9" s="34"/>
      <c r="E9" s="35"/>
    </row>
    <row r="10" spans="1:5" ht="19.5" customHeight="1" thickBot="1" thickTop="1">
      <c r="A10" s="11"/>
      <c r="B10" s="31" t="s">
        <v>172</v>
      </c>
      <c r="C10" s="28">
        <f>+'Poc.strana'!C25</f>
        <v>2022</v>
      </c>
      <c r="D10" s="11"/>
      <c r="E10" s="11"/>
    </row>
    <row r="11" spans="2:16" ht="30" customHeight="1" thickTop="1">
      <c r="B11" s="29"/>
      <c r="C11" s="30" t="s">
        <v>128</v>
      </c>
      <c r="D11" s="21" t="s">
        <v>15</v>
      </c>
      <c r="E11" s="20" t="s">
        <v>16</v>
      </c>
      <c r="F11" s="20" t="s">
        <v>17</v>
      </c>
      <c r="G11" s="20" t="s">
        <v>18</v>
      </c>
      <c r="H11" s="20" t="s">
        <v>19</v>
      </c>
      <c r="I11" s="20" t="s">
        <v>20</v>
      </c>
      <c r="J11" s="20" t="s">
        <v>21</v>
      </c>
      <c r="K11" s="20" t="s">
        <v>22</v>
      </c>
      <c r="L11" s="20" t="s">
        <v>23</v>
      </c>
      <c r="M11" s="20" t="s">
        <v>24</v>
      </c>
      <c r="N11" s="20" t="s">
        <v>25</v>
      </c>
      <c r="O11" s="20" t="s">
        <v>26</v>
      </c>
      <c r="P11" s="19" t="s">
        <v>27</v>
      </c>
    </row>
    <row r="12" spans="2:16" ht="19.5" customHeight="1">
      <c r="B12" s="25">
        <v>1</v>
      </c>
      <c r="C12" s="23" t="s">
        <v>144</v>
      </c>
      <c r="D12" s="140">
        <f>D13+D14</f>
        <v>0</v>
      </c>
      <c r="E12" s="140">
        <f aca="true" t="shared" si="0" ref="E12:O12">E13+E14</f>
        <v>0</v>
      </c>
      <c r="F12" s="140">
        <f t="shared" si="0"/>
        <v>0</v>
      </c>
      <c r="G12" s="140">
        <f t="shared" si="0"/>
        <v>0</v>
      </c>
      <c r="H12" s="140">
        <f t="shared" si="0"/>
        <v>0</v>
      </c>
      <c r="I12" s="140">
        <f t="shared" si="0"/>
        <v>0</v>
      </c>
      <c r="J12" s="140">
        <f t="shared" si="0"/>
        <v>0</v>
      </c>
      <c r="K12" s="140">
        <f t="shared" si="0"/>
        <v>0</v>
      </c>
      <c r="L12" s="140">
        <f t="shared" si="0"/>
        <v>0</v>
      </c>
      <c r="M12" s="140">
        <f t="shared" si="0"/>
        <v>0</v>
      </c>
      <c r="N12" s="140">
        <f t="shared" si="0"/>
        <v>0</v>
      </c>
      <c r="O12" s="140">
        <f t="shared" si="0"/>
        <v>0</v>
      </c>
      <c r="P12" s="141">
        <f>P13+P14</f>
        <v>0</v>
      </c>
    </row>
    <row r="13" spans="2:16" ht="25.5">
      <c r="B13" s="25" t="s">
        <v>29</v>
      </c>
      <c r="C13" s="23" t="s">
        <v>157</v>
      </c>
      <c r="D13" s="139"/>
      <c r="E13" s="139"/>
      <c r="F13" s="122"/>
      <c r="G13" s="122"/>
      <c r="H13" s="122"/>
      <c r="I13" s="122"/>
      <c r="J13" s="122"/>
      <c r="K13" s="122"/>
      <c r="L13" s="122"/>
      <c r="M13" s="122"/>
      <c r="N13" s="122"/>
      <c r="O13" s="123"/>
      <c r="P13" s="124">
        <f aca="true" t="shared" si="1" ref="P13:P19">SUM(D13:O13)</f>
        <v>0</v>
      </c>
    </row>
    <row r="14" spans="2:16" ht="25.5">
      <c r="B14" s="87" t="s">
        <v>30</v>
      </c>
      <c r="C14" s="70" t="s">
        <v>158</v>
      </c>
      <c r="D14" s="139"/>
      <c r="E14" s="139"/>
      <c r="F14" s="122"/>
      <c r="G14" s="122"/>
      <c r="H14" s="122"/>
      <c r="I14" s="122"/>
      <c r="J14" s="122"/>
      <c r="K14" s="122"/>
      <c r="L14" s="122"/>
      <c r="M14" s="122"/>
      <c r="N14" s="122"/>
      <c r="O14" s="123"/>
      <c r="P14" s="124">
        <f t="shared" si="1"/>
        <v>0</v>
      </c>
    </row>
    <row r="15" spans="2:16" ht="19.5" customHeight="1">
      <c r="B15" s="25">
        <v>2</v>
      </c>
      <c r="C15" s="23" t="s">
        <v>150</v>
      </c>
      <c r="D15" s="140">
        <f>SUM(D16:D23)</f>
        <v>0</v>
      </c>
      <c r="E15" s="140">
        <f aca="true" t="shared" si="2" ref="E15:O15">SUM(E16:E23)</f>
        <v>0</v>
      </c>
      <c r="F15" s="140">
        <f t="shared" si="2"/>
        <v>0</v>
      </c>
      <c r="G15" s="140">
        <f t="shared" si="2"/>
        <v>0</v>
      </c>
      <c r="H15" s="140">
        <f t="shared" si="2"/>
        <v>0</v>
      </c>
      <c r="I15" s="140">
        <f t="shared" si="2"/>
        <v>0</v>
      </c>
      <c r="J15" s="140">
        <f t="shared" si="2"/>
        <v>0</v>
      </c>
      <c r="K15" s="140">
        <f t="shared" si="2"/>
        <v>0</v>
      </c>
      <c r="L15" s="140">
        <f t="shared" si="2"/>
        <v>0</v>
      </c>
      <c r="M15" s="140">
        <f t="shared" si="2"/>
        <v>0</v>
      </c>
      <c r="N15" s="140">
        <f t="shared" si="2"/>
        <v>0</v>
      </c>
      <c r="O15" s="140">
        <f t="shared" si="2"/>
        <v>0</v>
      </c>
      <c r="P15" s="124">
        <f t="shared" si="1"/>
        <v>0</v>
      </c>
    </row>
    <row r="16" spans="2:16" ht="19.5" customHeight="1">
      <c r="B16" s="25" t="s">
        <v>33</v>
      </c>
      <c r="C16" s="81" t="s">
        <v>42</v>
      </c>
      <c r="D16" s="139"/>
      <c r="E16" s="139"/>
      <c r="F16" s="122"/>
      <c r="G16" s="122"/>
      <c r="H16" s="122"/>
      <c r="I16" s="122"/>
      <c r="J16" s="122"/>
      <c r="K16" s="122"/>
      <c r="L16" s="122"/>
      <c r="M16" s="122"/>
      <c r="N16" s="122"/>
      <c r="O16" s="123"/>
      <c r="P16" s="124">
        <f t="shared" si="1"/>
        <v>0</v>
      </c>
    </row>
    <row r="17" spans="2:16" ht="19.5" customHeight="1">
      <c r="B17" s="25" t="s">
        <v>34</v>
      </c>
      <c r="C17" s="82" t="s">
        <v>43</v>
      </c>
      <c r="D17" s="139"/>
      <c r="E17" s="139"/>
      <c r="F17" s="122"/>
      <c r="G17" s="122"/>
      <c r="H17" s="122"/>
      <c r="I17" s="122"/>
      <c r="J17" s="122"/>
      <c r="K17" s="122"/>
      <c r="L17" s="122"/>
      <c r="M17" s="122"/>
      <c r="N17" s="122"/>
      <c r="O17" s="123"/>
      <c r="P17" s="124">
        <f t="shared" si="1"/>
        <v>0</v>
      </c>
    </row>
    <row r="18" spans="2:16" ht="19.5" customHeight="1">
      <c r="B18" s="25" t="s">
        <v>51</v>
      </c>
      <c r="C18" s="81" t="s">
        <v>44</v>
      </c>
      <c r="D18" s="142"/>
      <c r="E18" s="142"/>
      <c r="F18" s="127"/>
      <c r="G18" s="127"/>
      <c r="H18" s="127"/>
      <c r="I18" s="127"/>
      <c r="J18" s="127"/>
      <c r="K18" s="127"/>
      <c r="L18" s="127"/>
      <c r="M18" s="127"/>
      <c r="N18" s="127"/>
      <c r="O18" s="126"/>
      <c r="P18" s="124">
        <f t="shared" si="1"/>
        <v>0</v>
      </c>
    </row>
    <row r="19" spans="2:16" s="40" customFormat="1" ht="19.5" customHeight="1">
      <c r="B19" s="25" t="s">
        <v>52</v>
      </c>
      <c r="C19" s="83" t="s">
        <v>45</v>
      </c>
      <c r="D19" s="128"/>
      <c r="E19" s="129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4">
        <f t="shared" si="1"/>
        <v>0</v>
      </c>
    </row>
    <row r="20" spans="2:16" s="40" customFormat="1" ht="19.5" customHeight="1">
      <c r="B20" s="25" t="s">
        <v>53</v>
      </c>
      <c r="C20" s="83" t="s">
        <v>46</v>
      </c>
      <c r="D20" s="128"/>
      <c r="E20" s="129"/>
      <c r="F20" s="122"/>
      <c r="G20" s="122"/>
      <c r="H20" s="122"/>
      <c r="I20" s="122"/>
      <c r="J20" s="144"/>
      <c r="K20" s="122"/>
      <c r="L20" s="122"/>
      <c r="M20" s="122"/>
      <c r="N20" s="122"/>
      <c r="O20" s="122"/>
      <c r="P20" s="124">
        <f>SUM(D20:O20)</f>
        <v>0</v>
      </c>
    </row>
    <row r="21" spans="2:16" s="40" customFormat="1" ht="19.5" customHeight="1">
      <c r="B21" s="25" t="s">
        <v>54</v>
      </c>
      <c r="C21" s="84" t="s">
        <v>47</v>
      </c>
      <c r="D21" s="142"/>
      <c r="E21" s="146"/>
      <c r="F21" s="127"/>
      <c r="G21" s="127"/>
      <c r="H21" s="127"/>
      <c r="I21" s="127"/>
      <c r="J21" s="122"/>
      <c r="K21" s="127"/>
      <c r="L21" s="127"/>
      <c r="M21" s="127"/>
      <c r="N21" s="127"/>
      <c r="O21" s="127"/>
      <c r="P21" s="124">
        <f>SUM(D21:O21)</f>
        <v>0</v>
      </c>
    </row>
    <row r="22" spans="2:16" s="40" customFormat="1" ht="19.5" customHeight="1">
      <c r="B22" s="25" t="s">
        <v>55</v>
      </c>
      <c r="C22" s="84" t="s">
        <v>48</v>
      </c>
      <c r="D22" s="142"/>
      <c r="E22" s="146"/>
      <c r="F22" s="127"/>
      <c r="G22" s="127"/>
      <c r="H22" s="127"/>
      <c r="I22" s="127"/>
      <c r="J22" s="122"/>
      <c r="K22" s="127"/>
      <c r="L22" s="127"/>
      <c r="M22" s="127"/>
      <c r="N22" s="127"/>
      <c r="O22" s="127"/>
      <c r="P22" s="124">
        <f>SUM(D22:O22)</f>
        <v>0</v>
      </c>
    </row>
    <row r="23" spans="2:16" s="40" customFormat="1" ht="19.5" customHeight="1" thickBot="1">
      <c r="B23" s="59" t="s">
        <v>78</v>
      </c>
      <c r="C23" s="85" t="s">
        <v>49</v>
      </c>
      <c r="D23" s="165"/>
      <c r="E23" s="166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8">
        <f>SUM(D23:O23)</f>
        <v>0</v>
      </c>
    </row>
    <row r="24" ht="15.75" thickTop="1"/>
    <row r="25" spans="3:8" ht="15">
      <c r="C25" s="86"/>
      <c r="D25" s="86"/>
      <c r="E25" s="86"/>
      <c r="F25" s="86"/>
      <c r="G25" s="86"/>
      <c r="H25" s="86"/>
    </row>
    <row r="26" spans="3:11" ht="15">
      <c r="C26" s="459"/>
      <c r="D26" s="459"/>
      <c r="E26" s="459"/>
      <c r="F26" s="459"/>
      <c r="G26" s="459"/>
      <c r="H26" s="459"/>
      <c r="I26" s="459"/>
      <c r="J26" s="459"/>
      <c r="K26" s="459"/>
    </row>
  </sheetData>
  <sheetProtection/>
  <mergeCells count="3">
    <mergeCell ref="B7:O7"/>
    <mergeCell ref="B8:E8"/>
    <mergeCell ref="C26:K26"/>
  </mergeCells>
  <printOptions horizontalCentered="1"/>
  <pageMargins left="0.25" right="0.25" top="0.5" bottom="0.4" header="0.25" footer="0.22"/>
  <pageSetup horizontalDpi="600" verticalDpi="600" orientation="landscape" paperSize="9" scale="55" r:id="rId1"/>
  <headerFooter alignWithMargins="0">
    <oddFooter>&amp;CСтрана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IC-T-E_Trgovina na trzistu 10</dc:title>
  <dc:subject>Info pravila-Snabdevanje</dc:subject>
  <dc:creator>Milica Brkic</dc:creator>
  <cp:keywords>snabdevanje;trgovci</cp:keywords>
  <dc:description/>
  <cp:lastModifiedBy>AERS</cp:lastModifiedBy>
  <cp:lastPrinted>2017-11-06T10:53:06Z</cp:lastPrinted>
  <dcterms:created xsi:type="dcterms:W3CDTF">2006-07-05T09:57:32Z</dcterms:created>
  <dcterms:modified xsi:type="dcterms:W3CDTF">2023-03-06T07:50:28Z</dcterms:modified>
  <cp:category/>
  <cp:version/>
  <cp:contentType/>
  <cp:contentStatus/>
</cp:coreProperties>
</file>